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2" documentId="8_{8CB50DB5-4229-424F-A507-CA97074635AF}" xr6:coauthVersionLast="47" xr6:coauthVersionMax="47" xr10:uidLastSave="{BD6DF3A7-2DE0-4BEA-A496-974B698E6812}"/>
  <bookViews>
    <workbookView xWindow="28845" yWindow="5685" windowWidth="25125" windowHeight="9870"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M7" i="28"/>
  <c r="L7" i="28"/>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<sst xmlns="http://schemas.openxmlformats.org/spreadsheetml/2006/main" count="12757" uniqueCount="7782">
  <si>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</si>
  <si>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</si>
  <si>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</si>
  <si>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</si>
  <si>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</si>
  <si>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</si>
  <si>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</si>
  <si>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</si>
  <si>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</si>
  <si>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</si>
  <si>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</si>
  <si>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</si>
  <si>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</si>
  <si>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</si>
  <si>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</si>
  <si>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</si>
  <si>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</si>
  <si>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</si>
  <si>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</si>
  <si>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</si>
  <si>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</si>
  <si>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</si>
  <si>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</si>
  <si>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</si>
  <si>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</si>
  <si>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</si>
  <si>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</si>
  <si>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</si>
  <si>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</si>
  <si>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</si>
  <si>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</si>
  <si>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</si>
  <si>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</si>
  <si>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</si>
  <si>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</si>
  <si>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</si>
  <si>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</si>
  <si>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</si>
  <si>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</si>
  <si>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</si>
  <si>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</si>
  <si>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</si>
  <si>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</si>
  <si>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</si>
  <si>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</si>
  <si>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</si>
  <si>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</si>
  <si>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</si>
  <si>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</si>
  <si>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</si>
  <si>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</si>
  <si>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</si>
  <si>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</si>
  <si>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</si>
  <si>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</si>
  <si>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</si>
  <si>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</si>
  <si>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</si>
  <si>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</si>
  <si>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</si>
  <si>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</si>
  <si>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</si>
  <si>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</si>
  <si>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</si>
  <si>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</si>
  <si>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</si>
  <si>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</si>
  <si>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</si>
  <si>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</si>
  <si>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</si>
  <si>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</si>
  <si>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</si>
  <si>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</si>
  <si>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</si>
  <si>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</si>
  <si>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</si>
  <si>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</si>
  <si>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</si>
  <si>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</si>
  <si>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</si>
  <si>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</si>
  <si>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</si>
  <si>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</si>
  <si>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</si>
  <si>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</si>
  <si>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</si>
  <si>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</si>
  <si>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</si>
  <si>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</si>
  <si>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</si>
  <si>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</si>
  <si>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</si>
  <si>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</si>
  <si>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</si>
  <si>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</si>
  <si>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</si>
  <si>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</si>
  <si>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</si>
  <si>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</si>
  <si>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</si>
  <si>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</si>
  <si>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</si>
  <si>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</si>
  <si>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</si>
  <si>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</si>
  <si>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</si>
  <si>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</si>
  <si>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</si>
  <si>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</si>
  <si>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</si>
  <si>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</si>
  <si>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</si>
  <si>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</si>
  <si>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</si>
  <si>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</si>
  <si>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</si>
  <si>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</si>
  <si>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</si>
  <si>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</si>
  <si>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</si>
  <si>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</si>
  <si>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</si>
  <si>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</si>
  <si>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</si>
  <si>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</si>
  <si>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</si>
  <si>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</si>
  <si>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</si>
  <si>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</si>
  <si>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</si>
  <si>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</si>
  <si>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</si>
  <si>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</si>
  <si>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</si>
  <si>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</si>
  <si>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</si>
  <si>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</si>
  <si>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</si>
  <si>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</si>
  <si>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</si>
  <si>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</si>
  <si>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</si>
  <si>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</si>
  <si>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</si>
  <si>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</si>
  <si>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</si>
  <si>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</si>
  <si>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</si>
  <si>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</si>
  <si>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</si>
  <si>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</si>
  <si>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</si>
  <si>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</si>
  <si>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</si>
  <si>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</si>
  <si>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</si>
  <si>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</si>
  <si>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</si>
  <si>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</si>
  <si>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</si>
  <si>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</si>
  <si>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</si>
  <si>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</si>
  <si>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</si>
  <si>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</si>
  <si>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</si>
  <si>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</si>
  <si>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</si>
  <si>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</si>
  <si>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</si>
  <si>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</si>
  <si>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</si>
  <si>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</si>
  <si>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</si>
  <si>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</si>
  <si>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</si>
  <si>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</si>
  <si>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</si>
  <si>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</si>
  <si>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</si>
  <si>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</si>
  <si>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</si>
  <si>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</si>
  <si>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</si>
  <si>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</si>
  <si>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</si>
  <si>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</si>
  <si>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</si>
  <si>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</si>
  <si>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</si>
  <si>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</si>
  <si>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</si>
  <si>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</si>
  <si>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</si>
  <si>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</si>
  <si>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</si>
  <si>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</si>
  <si>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</si>
  <si>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</si>
  <si>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</si>
  <si>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</si>
  <si>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</si>
  <si>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</si>
  <si>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</si>
  <si>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</si>
  <si>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</si>
  <si>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</si>
  <si>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</si>
  <si>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</si>
  <si>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</si>
  <si>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</si>
  <si>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</si>
  <si>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</si>
  <si>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</si>
  <si>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</si>
  <si>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</si>
  <si>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</si>
  <si>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</si>
  <si>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</si>
  <si>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</si>
  <si>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</si>
  <si>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</si>
  <si>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</si>
  <si>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</si>
  <si>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</si>
  <si>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</si>
  <si>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</si>
  <si>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</si>
  <si>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</si>
  <si>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</si>
  <si>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</si>
  <si>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</si>
  <si>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</si>
  <si>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</si>
  <si>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</si>
  <si>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</si>
  <si>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</si>
  <si>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</si>
  <si>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</si>
  <si>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</si>
  <si>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</si>
  <si>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</si>
  <si>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</si>
  <si>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</si>
  <si>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</si>
  <si>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</si>
  <si>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</si>
  <si>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</si>
  <si>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</si>
  <si>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</si>
  <si>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</si>
  <si>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</si>
  <si>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</si>
  <si>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</si>
  <si>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</si>
  <si>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</si>
  <si>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</si>
  <si>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</si>
  <si>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</si>
  <si>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</si>
  <si>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</si>
  <si>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</si>
  <si>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</si>
  <si>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</si>
  <si>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</si>
  <si>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</si>
  <si>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</si>
  <si>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</si>
  <si>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</si>
  <si>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</si>
  <si>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</si>
  <si>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</si>
  <si>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</si>
  <si>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</si>
  <si>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</si>
  <si>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</si>
  <si>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</si>
  <si>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</si>
  <si>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</si>
  <si>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</si>
  <si>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</si>
  <si>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</si>
  <si>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</si>
  <si>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</si>
  <si>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</si>
  <si>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</si>
  <si>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</si>
  <si>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</si>
  <si>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</si>
  <si>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</si>
  <si>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</si>
  <si>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</si>
  <si>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</si>
  <si>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</si>
  <si>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</si>
  <si>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</si>
  <si>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</si>
  <si>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</si>
  <si>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</si>
  <si>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</si>
  <si>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</si>
  <si>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</si>
  <si>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</si>
  <si>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</si>
  <si>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</si>
  <si>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</si>
  <si>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</si>
  <si>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</si>
  <si>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</si>
  <si>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</si>
  <si>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</si>
  <si>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</si>
  <si>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</si>
  <si>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</si>
  <si>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</si>
  <si>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</si>
  <si>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</si>
  <si>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</si>
  <si>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</si>
  <si>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</si>
  <si>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</si>
  <si>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</si>
  <si>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</si>
  <si>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</si>
  <si>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</si>
  <si>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</si>
  <si>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</si>
  <si>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</si>
  <si>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</si>
  <si>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</si>
  <si>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</si>
  <si>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</si>
  <si>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</si>
  <si>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</si>
  <si>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</si>
  <si>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</si>
  <si>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</si>
  <si>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</si>
  <si>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</si>
  <si>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</si>
  <si>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</si>
  <si>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</si>
  <si>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</si>
  <si>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</si>
  <si>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</si>
  <si>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</si>
  <si>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</si>
  <si>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</si>
  <si>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</si>
  <si>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</si>
  <si>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</si>
  <si>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</si>
  <si>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</si>
  <si>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</si>
  <si>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</si>
  <si>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</si>
  <si>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</si>
  <si>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</si>
  <si>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</si>
  <si>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</si>
  <si>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</si>
  <si>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</si>
  <si>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</si>
  <si>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</si>
  <si>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</si>
  <si>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</si>
  <si>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</si>
  <si>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</si>
  <si>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</si>
  <si>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</si>
  <si>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</si>
  <si>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</si>
  <si>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</si>
  <si>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</si>
  <si>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</si>
  <si>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</si>
  <si>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</si>
  <si>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</si>
  <si>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</si>
  <si>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</si>
  <si>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</si>
  <si>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</si>
  <si>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</si>
  <si>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</si>
  <si>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</si>
  <si>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</si>
  <si>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</si>
  <si>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</si>
  <si>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</si>
  <si>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</si>
  <si>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</si>
  <si>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</si>
  <si>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</si>
  <si>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</si>
  <si>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</si>
  <si>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</si>
  <si>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</si>
  <si>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</si>
  <si>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</si>
  <si>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</si>
  <si>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</si>
  <si>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</si>
  <si>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</si>
  <si>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</si>
  <si>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</si>
  <si>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</si>
  <si>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</si>
  <si>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</si>
  <si>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</si>
  <si>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</si>
  <si>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</si>
  <si>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</si>
  <si>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</si>
  <si>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</si>
  <si>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</si>
  <si>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</si>
  <si>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</si>
  <si>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</si>
  <si>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</si>
  <si>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</si>
  <si>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</si>
  <si>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</si>
  <si>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</si>
  <si>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</si>
  <si>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</si>
  <si>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</si>
  <si>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</si>
  <si>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</si>
  <si>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</si>
  <si>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</si>
  <si>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</si>
  <si>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</si>
  <si>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</si>
  <si>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</si>
  <si>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</si>
  <si>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</si>
  <si>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</si>
  <si>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</si>
  <si>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</si>
  <si>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</si>
  <si>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</si>
  <si>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</si>
  <si>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</si>
  <si>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</si>
  <si>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</si>
  <si>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</si>
  <si>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</si>
  <si>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</si>
  <si>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</si>
  <si>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</si>
  <si>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</si>
  <si>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</si>
  <si>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</si>
  <si>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</si>
  <si>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</si>
  <si>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</si>
  <si>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</si>
  <si>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</si>
  <si>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</si>
  <si>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</si>
  <si>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</si>
  <si>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</si>
  <si>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</si>
  <si>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</si>
  <si>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</si>
  <si>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</si>
  <si>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</si>
  <si>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</si>
  <si>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</si>
  <si>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</si>
  <si>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</si>
  <si>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</si>
  <si>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</si>
  <si>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</si>
  <si>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</si>
  <si>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</si>
  <si>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</si>
  <si>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</si>
  <si>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</si>
  <si>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</si>
  <si>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</si>
  <si>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</si>
  <si>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</si>
  <si>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</si>
  <si>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</si>
  <si>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</si>
  <si>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</si>
  <si>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</si>
  <si>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</si>
  <si>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</si>
  <si>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</si>
  <si>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</si>
  <si>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</si>
  <si>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</si>
  <si>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</si>
  <si>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</si>
  <si>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</si>
  <si>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</si>
  <si>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</si>
  <si>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</si>
  <si>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</si>
  <si>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</si>
  <si>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</si>
  <si>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</si>
  <si>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</si>
  <si>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</si>
  <si>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</si>
  <si>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</si>
  <si>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</si>
  <si>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</si>
  <si>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</si>
  <si>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</si>
  <si>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</si>
  <si>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</si>
  <si>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</si>
  <si>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</si>
  <si>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</si>
  <si>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</si>
  <si>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</si>
  <si>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</si>
  <si>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</si>
  <si>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</si>
  <si>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</si>
  <si>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</si>
  <si>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</si>
  <si>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</si>
  <si>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</si>
  <si>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</si>
  <si>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</si>
  <si>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</si>
  <si>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</si>
  <si>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</si>
  <si>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</si>
  <si>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</si>
  <si>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</si>
  <si>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</si>
  <si>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</si>
  <si>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</si>
  <si>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</si>
  <si>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</si>
  <si>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</si>
  <si>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</si>
  <si>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</si>
  <si>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</si>
  <si>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</si>
  <si>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</si>
  <si>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</si>
  <si>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</si>
  <si>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</si>
  <si>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</si>
  <si>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</si>
  <si>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</si>
  <si>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</si>
  <si>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</si>
  <si>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</si>
  <si>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</si>
  <si>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</si>
  <si>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</si>
  <si>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</si>
  <si>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</si>
  <si>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</si>
  <si>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</si>
  <si>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</si>
  <si>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</si>
  <si>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</si>
  <si>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</si>
  <si>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</si>
  <si>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</si>
  <si>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</si>
  <si>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</si>
  <si>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</si>
  <si>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</si>
  <si>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</si>
  <si>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</si>
  <si>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</si>
  <si>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</si>
  <si>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</si>
  <si>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</si>
  <si>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</si>
  <si>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</si>
  <si>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</si>
  <si>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</si>
  <si>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</si>
  <si>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</si>
  <si>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</si>
  <si>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</si>
  <si>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</si>
  <si>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</si>
  <si>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</si>
  <si>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</si>
  <si>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</si>
  <si>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</si>
  <si>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</si>
  <si>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</si>
  <si>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</si>
  <si>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</si>
  <si>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</si>
  <si>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</si>
  <si>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</si>
  <si>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</si>
  <si>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</si>
  <si>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</si>
  <si>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</si>
  <si>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</si>
  <si>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</si>
  <si>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</si>
  <si>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</si>
  <si>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</si>
  <si>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</si>
  <si>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</si>
  <si>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</si>
  <si>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</si>
  <si>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</si>
  <si>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</si>
  <si>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</si>
  <si>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</si>
  <si>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</si>
  <si>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</si>
  <si>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</si>
  <si>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</si>
  <si>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</si>
  <si>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</si>
  <si>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</si>
  <si>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</si>
  <si>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</si>
  <si>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</si>
  <si>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</si>
  <si>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</si>
  <si>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</si>
  <si>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</si>
  <si>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</si>
  <si>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</si>
  <si>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</si>
  <si>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</si>
  <si>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</si>
  <si>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</si>
  <si>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</si>
  <si>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</si>
  <si>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</si>
  <si>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</si>
  <si>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</si>
  <si>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</si>
  <si>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</si>
  <si>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</si>
  <si>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</si>
  <si>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</si>
  <si>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</si>
  <si>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</si>
  <si>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</si>
  <si>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</si>
  <si>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</si>
  <si>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</si>
  <si>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</si>
  <si>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</si>
  <si>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</si>
  <si>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</si>
  <si>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</si>
  <si>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</si>
  <si>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</si>
  <si>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</si>
  <si>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</si>
  <si>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</si>
  <si>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</si>
  <si>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</si>
  <si>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</si>
  <si>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</si>
  <si>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</si>
  <si>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</si>
  <si>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</si>
  <si>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</si>
  <si>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</si>
  <si>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</si>
  <si>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</si>
  <si>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</si>
  <si>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</si>
  <si>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</si>
  <si>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</si>
  <si>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</si>
  <si>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</si>
  <si>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</si>
  <si>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</si>
  <si>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</si>
  <si>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</si>
  <si>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</si>
  <si>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</si>
  <si>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</si>
  <si>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</si>
  <si>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</si>
  <si>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</si>
  <si>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</si>
  <si>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</si>
  <si>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</si>
  <si>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</si>
  <si>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</si>
  <si>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</si>
  <si>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</si>
  <si>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</si>
  <si>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</si>
  <si>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</si>
  <si>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</si>
  <si>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</si>
  <si>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</si>
  <si>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</si>
  <si>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</si>
  <si>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</si>
  <si>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</si>
  <si>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</si>
  <si>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</si>
  <si>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</si>
  <si>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</si>
  <si>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</si>
  <si>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</si>
  <si>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</si>
  <si>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</si>
  <si>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</si>
  <si>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</si>
  <si>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</si>
  <si>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</si>
  <si>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</si>
  <si>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</si>
  <si>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</si>
  <si>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</si>
  <si>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</si>
  <si>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</si>
  <si>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</si>
  <si>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</si>
  <si>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</si>
  <si>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</si>
  <si>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</si>
  <si>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</si>
  <si>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</si>
  <si>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</si>
  <si>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</si>
  <si>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</si>
  <si>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</si>
  <si>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</si>
  <si>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</si>
  <si>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</si>
  <si>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</si>
  <si>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</si>
  <si>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</si>
  <si>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</si>
  <si>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</si>
  <si>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</si>
  <si>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</si>
  <si>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</si>
  <si>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</si>
  <si>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</si>
  <si>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</si>
  <si>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</si>
  <si>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</si>
  <si>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</si>
  <si>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</si>
  <si>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</si>
  <si>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</si>
  <si>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</si>
  <si>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</si>
  <si>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</si>
  <si>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</si>
  <si>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</si>
  <si>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</si>
  <si>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</si>
  <si>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</si>
  <si>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</si>
  <si>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</si>
  <si>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</si>
  <si>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</si>
  <si>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</si>
  <si>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</si>
  <si>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</si>
  <si>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</si>
  <si>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</si>
  <si>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</si>
  <si>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</si>
  <si>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</si>
  <si>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</si>
  <si>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</si>
  <si>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</si>
  <si>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</si>
  <si>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</si>
  <si>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</si>
  <si>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</si>
  <si>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</si>
  <si>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</si>
  <si>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</si>
  <si>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</si>
  <si>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</si>
  <si>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</si>
  <si>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</si>
  <si>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</si>
  <si>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</si>
  <si>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</si>
  <si>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</si>
  <si>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</si>
  <si>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</si>
  <si>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</si>
  <si>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</si>
  <si>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</si>
  <si>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</si>
  <si>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</si>
  <si>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</si>
  <si>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</si>
  <si>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</si>
  <si>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</si>
  <si>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</si>
  <si>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</si>
  <si>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</si>
  <si>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</si>
  <si>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</si>
  <si>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</si>
  <si>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</si>
  <si>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</si>
  <si>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</si>
  <si>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</si>
  <si>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</si>
  <si>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</si>
  <si>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</si>
  <si>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</si>
  <si>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</si>
  <si>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</si>
  <si>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</si>
  <si>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</si>
  <si>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</si>
  <si>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</si>
  <si>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</si>
  <si>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</si>
  <si>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</si>
  <si>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</si>
  <si>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</si>
  <si>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</si>
  <si>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</si>
  <si>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</si>
  <si>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</si>
  <si>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</si>
  <si>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</si>
  <si>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</si>
  <si>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</si>
  <si>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</si>
  <si>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</si>
  <si>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</si>
  <si>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</si>
  <si>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</si>
  <si>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</si>
  <si>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</si>
  <si>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</si>
  <si>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</si>
  <si>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</si>
  <si>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</si>
  <si>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</si>
  <si>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</si>
  <si>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</si>
  <si>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</si>
  <si>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</si>
  <si>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</si>
  <si>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</si>
  <si>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</si>
  <si>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</si>
  <si>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</si>
  <si>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</si>
  <si>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</si>
  <si>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</si>
  <si>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</si>
  <si>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</si>
  <si>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</si>
  <si>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</si>
  <si>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</si>
  <si>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</si>
  <si>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</si>
  <si>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</si>
  <si>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</si>
  <si>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</si>
  <si>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</si>
  <si>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</si>
  <si>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</si>
  <si>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</si>
  <si>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</si>
  <si>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</si>
  <si>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</si>
  <si>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</si>
  <si>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</si>
  <si>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</si>
  <si>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</si>
  <si>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</si>
  <si>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</si>
  <si>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</si>
  <si>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</si>
  <si>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</si>
  <si>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</si>
  <si>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</si>
  <si>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</si>
  <si>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</si>
  <si>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</si>
  <si>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</si>
  <si>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</si>
  <si>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</si>
  <si>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</si>
  <si>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</si>
  <si>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</si>
  <si>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</si>
  <si>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</si>
  <si>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</si>
  <si>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</si>
  <si>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</si>
  <si>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</si>
  <si>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</si>
  <si>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</si>
  <si>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</si>
  <si>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</si>
  <si>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</si>
  <si>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</si>
  <si>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</si>
  <si>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</si>
  <si>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</si>
  <si>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</si>
  <si>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</si>
  <si>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</si>
  <si>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</si>
  <si>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</si>
  <si>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</si>
  <si>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</si>
  <si>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</si>
  <si>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</si>
  <si>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</si>
  <si>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</si>
  <si>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</si>
  <si>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</si>
  <si>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</si>
  <si>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</si>
  <si>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</si>
  <si>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</si>
  <si>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</si>
  <si>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</si>
  <si>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</si>
  <si>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</si>
  <si>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</si>
  <si>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</si>
  <si>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</si>
  <si>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</si>
  <si>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</si>
  <si>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</si>
  <si>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</si>
  <si>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</si>
  <si>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</si>
  <si>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</si>
  <si>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</si>
  <si>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</si>
  <si>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</si>
  <si>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</si>
  <si>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</si>
  <si>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</si>
  <si>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</si>
  <si>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</si>
  <si>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</si>
  <si>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</si>
  <si>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</si>
  <si>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</si>
  <si>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</si>
  <si>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</si>
  <si>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</si>
  <si>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</si>
  <si>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</si>
  <si>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</si>
  <si>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</si>
  <si>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</si>
  <si>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</si>
  <si>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</si>
  <si>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</si>
  <si>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</si>
  <si>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</si>
  <si>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</si>
  <si>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</si>
  <si>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</si>
  <si>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</si>
  <si>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</si>
  <si>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</si>
  <si>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</si>
  <si>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</si>
  <si>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</si>
  <si>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</si>
  <si>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</si>
  <si>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</si>
  <si>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</si>
  <si>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</si>
  <si>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</si>
  <si>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</si>
  <si>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</si>
  <si>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</si>
  <si>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</si>
  <si>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</si>
  <si>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</si>
  <si>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</si>
  <si>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</si>
  <si>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</si>
  <si>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</si>
  <si>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</si>
  <si>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</si>
  <si>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</si>
  <si>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</si>
  <si>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</si>
  <si>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</si>
  <si>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</si>
  <si>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</si>
  <si>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</si>
  <si>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</si>
  <si>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</si>
  <si>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</si>
  <si>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</si>
  <si>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</si>
  <si>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</si>
  <si>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</si>
  <si>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</si>
  <si>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</si>
  <si>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</si>
  <si>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</si>
  <si>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</si>
  <si>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</si>
  <si>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</si>
  <si>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</si>
  <si>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</si>
  <si>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</si>
  <si>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</si>
  <si>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</si>
  <si>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</si>
  <si>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</si>
  <si>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</si>
  <si>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</si>
  <si>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</si>
  <si>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</si>
  <si>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</si>
  <si>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</si>
  <si>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</si>
  <si>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</si>
  <si>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</si>
  <si>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</si>
  <si>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</si>
  <si>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</si>
  <si>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</si>
  <si>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</si>
  <si>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</si>
  <si>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</si>
  <si>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</si>
  <si>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</si>
  <si>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</si>
  <si>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</si>
  <si>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</si>
  <si>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</si>
  <si>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</si>
  <si>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</si>
  <si>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</si>
  <si>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</si>
  <si>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</si>
  <si>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</si>
  <si>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</si>
  <si>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</si>
  <si>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</si>
  <si>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</si>
  <si>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</si>
  <si>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</si>
  <si>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</si>
  <si>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</si>
  <si>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</si>
  <si>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</si>
  <si>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</si>
  <si>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</si>
  <si>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</si>
  <si>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</si>
  <si>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</si>
  <si>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</si>
  <si>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</si>
  <si>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</si>
  <si>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</si>
  <si>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</si>
  <si>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</si>
  <si>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</si>
  <si>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</si>
  <si>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</si>
  <si>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</si>
  <si>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</si>
  <si>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</si>
  <si>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</si>
  <si>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</si>
  <si>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</si>
  <si>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</si>
  <si>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</si>
  <si>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</si>
  <si>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</si>
  <si>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</si>
  <si>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</si>
  <si>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</si>
  <si>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</si>
  <si>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</si>
  <si>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</si>
  <si>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</si>
  <si>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</si>
  <si>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</si>
  <si>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</si>
  <si>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</si>
  <si>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</si>
  <si>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</si>
  <si>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</si>
  <si>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</si>
  <si>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</si>
  <si>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</si>
  <si>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</si>
  <si>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</si>
  <si>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</si>
  <si>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</si>
  <si>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</si>
  <si>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</si>
  <si>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</si>
  <si>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</si>
  <si>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</si>
  <si>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</si>
  <si>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</si>
  <si>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</si>
  <si>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</si>
  <si>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</si>
  <si>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</si>
  <si>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</si>
  <si>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</si>
  <si>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</si>
  <si>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</si>
  <si>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</si>
  <si>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</si>
  <si>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</si>
  <si>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</si>
  <si>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</si>
  <si>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</si>
  <si>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</si>
  <si>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</si>
  <si>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</si>
  <si>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</si>
  <si>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</si>
  <si>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</si>
  <si>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</si>
  <si>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</si>
  <si>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</si>
  <si>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</si>
  <si>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</si>
  <si>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</si>
  <si>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</si>
  <si>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</si>
  <si>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</si>
  <si>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</si>
  <si>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</si>
  <si>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</si>
  <si>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</si>
  <si>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</si>
  <si>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</si>
  <si>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</si>
  <si>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</si>
  <si>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</si>
  <si>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</si>
  <si>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</si>
  <si>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</si>
  <si>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</si>
  <si>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</si>
  <si>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</si>
  <si>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</si>
  <si>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</si>
  <si>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</si>
  <si>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</si>
  <si>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</si>
  <si>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</si>
  <si>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</si>
  <si>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</si>
  <si>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</si>
  <si>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</si>
  <si>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</si>
  <si>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</si>
  <si>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</si>
  <si>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</si>
  <si>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</si>
  <si>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</si>
  <si>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</si>
  <si>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</si>
  <si>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</si>
  <si>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</si>
  <si>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</si>
  <si>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</si>
  <si>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</si>
  <si>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</si>
  <si>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</si>
  <si>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</si>
  <si>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</si>
  <si>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</si>
  <si>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</si>
  <si>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</si>
  <si>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</si>
  <si>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</si>
  <si>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</si>
  <si>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</si>
  <si>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</si>
  <si>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</si>
  <si>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</si>
  <si>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</si>
  <si>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</si>
  <si>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</si>
  <si>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</si>
  <si>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</si>
  <si>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</si>
  <si>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</si>
  <si>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</si>
  <si>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</si>
  <si>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</si>
  <si>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</si>
  <si>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</si>
  <si>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</si>
  <si>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</si>
  <si>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</si>
  <si>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</si>
  <si>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</si>
  <si>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</si>
  <si>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</si>
  <si>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</si>
  <si>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</si>
  <si>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</si>
  <si>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</si>
  <si>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</si>
  <si>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</si>
  <si>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</si>
  <si>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</si>
  <si>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</si>
  <si>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</si>
  <si>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</si>
  <si>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</si>
  <si>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</si>
  <si>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</si>
  <si>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</si>
  <si>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</si>
  <si>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</si>
  <si>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</si>
  <si>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</si>
  <si>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</si>
  <si>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</si>
  <si>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</si>
  <si>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</si>
  <si>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</si>
  <si>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</si>
  <si>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</si>
  <si>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</si>
  <si>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</si>
  <si>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</si>
  <si>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</si>
  <si>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</si>
  <si>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</si>
  <si>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</si>
  <si>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</si>
  <si>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</si>
  <si>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</si>
  <si>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</si>
  <si>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</si>
  <si>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</si>
  <si>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</si>
  <si>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</si>
  <si>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</si>
  <si>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</si>
  <si>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</si>
  <si>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</si>
  <si>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</si>
  <si>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</si>
  <si>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</si>
  <si>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</si>
  <si>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</si>
  <si>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</si>
  <si>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</si>
  <si>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</si>
  <si>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</si>
  <si>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</si>
  <si>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</si>
  <si>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</si>
  <si>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</si>
  <si>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</si>
  <si>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</si>
  <si>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</si>
  <si>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</si>
  <si>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</si>
  <si>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</si>
  <si>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</si>
  <si>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</si>
  <si>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</si>
  <si>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</si>
  <si>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</si>
  <si>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</si>
  <si>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</si>
  <si>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</si>
  <si>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</si>
  <si>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</si>
  <si>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</si>
  <si>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</si>
  <si>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</si>
  <si>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</si>
  <si>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</si>
  <si>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</si>
  <si>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</si>
  <si>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</si>
  <si>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</si>
  <si>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</si>
  <si>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</si>
  <si>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</si>
  <si>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</si>
  <si>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</si>
  <si>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</si>
  <si>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</si>
  <si>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</si>
  <si>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</si>
  <si>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</si>
  <si>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</si>
  <si>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</si>
  <si>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</si>
  <si>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</si>
  <si>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</si>
  <si>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</si>
  <si>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</si>
  <si>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</si>
  <si>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</si>
  <si>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</si>
  <si>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</si>
  <si>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</si>
  <si>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</si>
  <si>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</si>
  <si>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</si>
  <si>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</si>
  <si>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</si>
  <si>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</si>
  <si>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</si>
  <si>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</si>
  <si>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</si>
  <si>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</si>
  <si>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</si>
  <si>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</si>
  <si>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</si>
  <si>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</si>
  <si>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</si>
  <si>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</si>
  <si>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</si>
  <si>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</si>
  <si>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</si>
  <si>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</si>
  <si>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</si>
  <si>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</si>
  <si>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</si>
  <si>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</si>
  <si>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</si>
  <si>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</si>
  <si>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</si>
  <si>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</si>
  <si>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</si>
  <si>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</si>
  <si>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</si>
  <si>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</si>
  <si>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</si>
  <si>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</si>
  <si>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</si>
  <si>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</si>
  <si>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</si>
  <si>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</si>
  <si>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</si>
  <si>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</si>
  <si>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</si>
  <si>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</si>
  <si>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</si>
  <si>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</si>
  <si>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</si>
  <si>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</si>
  <si>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</si>
  <si>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</si>
  <si>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</si>
  <si>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</si>
  <si>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</si>
  <si>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</si>
  <si>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</si>
  <si>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</si>
  <si>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</si>
  <si>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</si>
  <si>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</si>
  <si>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</si>
  <si>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</si>
  <si>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</si>
  <si>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</si>
  <si>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</si>
  <si>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</si>
  <si>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</si>
  <si>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</si>
  <si>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</si>
  <si>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</si>
  <si>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</si>
  <si>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</si>
  <si>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</si>
  <si>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</si>
  <si>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</si>
  <si>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</si>
  <si>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</si>
  <si>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</si>
  <si>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</si>
  <si>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</si>
  <si>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</si>
  <si>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</si>
  <si>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</si>
  <si>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</si>
  <si>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</si>
  <si>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</si>
  <si>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</si>
  <si>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</si>
  <si>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</si>
  <si>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</si>
  <si>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</si>
  <si>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</si>
  <si>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</si>
  <si>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</si>
  <si>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</si>
  <si>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</si>
  <si>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</si>
  <si>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</si>
  <si>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</si>
  <si>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</si>
  <si>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</si>
  <si>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</si>
  <si>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</si>
  <si>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</si>
  <si>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</si>
  <si>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</si>
  <si>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</si>
  <si>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</si>
  <si>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</si>
  <si>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</si>
  <si>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</si>
  <si>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</si>
  <si>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</si>
  <si>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</si>
  <si>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</si>
  <si>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</si>
  <si>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</si>
  <si>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</si>
  <si>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</si>
  <si>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</si>
  <si>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</si>
  <si>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</si>
  <si>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</si>
  <si>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</si>
  <si>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</si>
  <si>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</si>
  <si>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</si>
  <si>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</si>
  <si>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</si>
  <si>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</si>
  <si>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</si>
  <si>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</si>
  <si>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</si>
  <si>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</si>
  <si>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</si>
  <si>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</si>
  <si>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</si>
  <si>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</si>
  <si>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</si>
  <si>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</si>
  <si>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</si>
  <si>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</si>
  <si>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</si>
  <si>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</si>
  <si>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</si>
  <si>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</si>
  <si>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</si>
  <si>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</si>
  <si>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</si>
  <si>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</si>
  <si>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</si>
  <si>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</si>
  <si>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</si>
  <si>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</si>
  <si>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</si>
  <si>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</si>
  <si>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</si>
  <si>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</si>
  <si>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</si>
  <si>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</si>
  <si>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</si>
  <si>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</si>
  <si>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</si>
  <si>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</si>
  <si>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</si>
  <si>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</si>
  <si>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</si>
  <si>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</si>
  <si>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</si>
  <si>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</si>
  <si>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</si>
  <si>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</si>
  <si>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</si>
  <si>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</si>
  <si>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</si>
  <si>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</si>
  <si>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</si>
  <si>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</si>
  <si>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</si>
  <si>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</si>
  <si>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</si>
  <si>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</si>
  <si>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</si>
  <si>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</si>
  <si>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</si>
  <si>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</si>
  <si>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</si>
  <si>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</si>
  <si>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</si>
  <si>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</si>
  <si>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</si>
  <si>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</si>
  <si>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</si>
  <si>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</si>
  <si>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</si>
  <si>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</si>
  <si>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</si>
  <si>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</si>
  <si>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</si>
  <si>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</si>
  <si>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</si>
  <si>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</si>
  <si>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</si>
  <si>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</si>
  <si>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</si>
  <si>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</si>
  <si>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</si>
  <si>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</si>
  <si>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</si>
  <si>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</si>
  <si>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</si>
  <si>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</si>
  <si>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</si>
  <si>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</si>
  <si>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</si>
  <si>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</si>
  <si>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</si>
  <si>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</si>
  <si>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</si>
  <si>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</si>
  <si>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</si>
  <si>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</si>
  <si>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</si>
  <si>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</si>
  <si>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</si>
  <si>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</si>
  <si>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</si>
  <si>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</si>
  <si>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</si>
  <si>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</si>
  <si>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</si>
  <si>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</si>
  <si>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</si>
  <si>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</si>
  <si>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</si>
  <si>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</si>
  <si>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</si>
  <si>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</si>
  <si>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</si>
  <si>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</si>
  <si>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</si>
  <si>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</si>
  <si>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</si>
  <si>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</si>
  <si>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</si>
  <si>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</si>
  <si>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</si>
  <si>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</si>
  <si>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</si>
  <si>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</si>
  <si>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</si>
  <si>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</si>
  <si>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</si>
  <si>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</si>
  <si>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</si>
  <si>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</si>
  <si>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</si>
  <si>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</si>
  <si>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</si>
  <si>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</si>
  <si>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</si>
  <si>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</si>
  <si>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</si>
  <si>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</si>
  <si>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</si>
  <si>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</si>
  <si>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</si>
  <si>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</si>
  <si>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</si>
  <si>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</si>
  <si>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</si>
  <si>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</si>
  <si>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</si>
  <si>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</si>
  <si>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</si>
  <si>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</si>
  <si>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</si>
  <si>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</si>
  <si>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</si>
  <si>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</si>
  <si>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</si>
  <si>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</si>
  <si>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</si>
  <si>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</si>
  <si>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</si>
  <si>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</si>
  <si>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</si>
  <si>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</si>
  <si>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</si>
  <si>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</si>
  <si>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</si>
  <si>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</si>
  <si>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</si>
  <si>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</si>
  <si>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</si>
  <si>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</si>
  <si>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</si>
  <si>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</si>
  <si>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</si>
  <si>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</si>
  <si>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</si>
  <si>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</si>
  <si>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</si>
  <si>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</si>
  <si>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</si>
  <si>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</si>
  <si>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</si>
  <si>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</si>
  <si>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</si>
  <si>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</si>
  <si>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</si>
  <si>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</si>
  <si>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</si>
  <si>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</si>
  <si>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</si>
  <si>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</si>
  <si>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</si>
  <si>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</si>
  <si>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</si>
  <si>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</si>
  <si>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</si>
  <si>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</si>
  <si>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</si>
  <si>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</si>
  <si>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</si>
  <si>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</si>
  <si>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</si>
  <si>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</si>
  <si>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</si>
  <si>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</si>
  <si>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</si>
  <si>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</si>
  <si>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</si>
  <si>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</si>
  <si>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</si>
  <si>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</si>
  <si>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</si>
  <si>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</si>
  <si>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</si>
  <si>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</si>
  <si>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</si>
  <si>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</si>
  <si>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</si>
  <si>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</si>
  <si>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</si>
  <si>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</si>
  <si>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</si>
  <si>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</si>
  <si>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</si>
  <si>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</si>
  <si>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</si>
  <si>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</si>
  <si>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</si>
  <si>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</si>
  <si>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</si>
  <si>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</si>
  <si>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</si>
  <si>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</si>
  <si>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</si>
  <si>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</si>
  <si>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</si>
  <si>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</si>
  <si>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</si>
  <si>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</si>
  <si>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</si>
  <si>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</si>
  <si>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</si>
  <si>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</si>
  <si>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</si>
  <si>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</si>
  <si>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</si>
  <si>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</si>
  <si>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</si>
  <si>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</si>
  <si>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</si>
  <si>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</si>
  <si>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</si>
  <si>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</si>
  <si>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</si>
  <si>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</si>
  <si>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</si>
  <si>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</si>
  <si>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</si>
  <si>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</si>
  <si>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</si>
  <si>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</si>
  <si>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</si>
  <si>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</si>
  <si>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</si>
  <si>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</si>
  <si>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</si>
  <si>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</si>
  <si>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</si>
  <si>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</si>
  <si>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</si>
  <si>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</si>
  <si>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</si>
  <si>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</si>
  <si>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</si>
  <si>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</si>
  <si>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</si>
  <si>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</si>
  <si>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</si>
  <si>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</si>
  <si>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</si>
  <si>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</si>
  <si>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</si>
  <si>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</si>
  <si>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</si>
  <si>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</si>
  <si>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</si>
  <si>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</si>
  <si>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</si>
  <si>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</si>
  <si>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</si>
  <si>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</si>
  <si>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</si>
  <si>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</si>
  <si>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</si>
  <si>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</si>
  <si>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</si>
  <si>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</si>
  <si>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</si>
  <si>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</si>
  <si>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</si>
  <si>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</si>
  <si>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</si>
  <si>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</si>
  <si>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</si>
  <si>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</si>
  <si>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</si>
  <si>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</si>
  <si>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</si>
  <si>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</si>
  <si>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</si>
  <si>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</si>
  <si>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</si>
  <si>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</si>
  <si>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</si>
  <si>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</si>
  <si>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</si>
  <si>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</si>
  <si>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</si>
  <si>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</si>
  <si>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</si>
  <si>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</si>
  <si>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</si>
  <si>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</si>
  <si>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</si>
  <si>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</si>
  <si>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</si>
  <si>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</si>
  <si>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</si>
  <si>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</si>
  <si>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</si>
  <si>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</si>
  <si>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</si>
  <si>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</si>
  <si>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</si>
  <si>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</si>
  <si>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</si>
  <si>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</si>
  <si>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</si>
  <si>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</si>
  <si>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</si>
  <si>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</si>
  <si>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</si>
  <si>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</si>
  <si>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</si>
  <si>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</si>
  <si>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</si>
  <si>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</si>
  <si>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</si>
  <si>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</si>
  <si>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</si>
  <si>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</si>
  <si>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</si>
  <si>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</si>
  <si>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</si>
  <si>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</si>
  <si>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</si>
  <si>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</si>
  <si>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</si>
  <si>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</si>
  <si>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</si>
  <si>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</si>
  <si>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</si>
  <si>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</si>
  <si>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</si>
  <si>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</si>
  <si>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</si>
  <si>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</si>
  <si>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</si>
  <si>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</si>
  <si>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</si>
  <si>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</si>
  <si>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</si>
  <si>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</si>
  <si>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</si>
  <si>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</si>
  <si>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</si>
  <si>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</si>
  <si>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</si>
  <si>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</si>
  <si>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</si>
  <si>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</si>
  <si>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</si>
  <si>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</si>
  <si>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</si>
  <si>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</si>
  <si>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</si>
  <si>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</si>
  <si>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</si>
  <si>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</si>
  <si>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</si>
  <si>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</si>
  <si>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</si>
  <si>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</si>
  <si>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</si>
  <si>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</si>
  <si>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</si>
  <si>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</si>
  <si>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</si>
  <si>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</si>
  <si>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</si>
  <si>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</si>
  <si>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</si>
  <si>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</si>
  <si>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</si>
  <si>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</si>
  <si>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</si>
  <si>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</si>
  <si>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</si>
  <si>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</si>
  <si>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</si>
  <si>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</si>
  <si>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</si>
  <si>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</si>
  <si>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</si>
  <si>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</si>
  <si>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</si>
  <si>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</si>
  <si>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</si>
  <si>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</si>
  <si>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</si>
  <si>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</si>
  <si>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</si>
  <si>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</si>
  <si>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</si>
  <si>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</si>
  <si>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</si>
  <si>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</si>
  <si>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</si>
  <si>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</si>
  <si>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</si>
  <si>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</si>
  <si>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</si>
  <si>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</si>
  <si>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</si>
  <si>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</si>
  <si>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</si>
  <si>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</si>
  <si>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</si>
  <si>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</si>
  <si>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</si>
  <si>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</si>
  <si>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</si>
  <si>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</si>
  <si>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</si>
  <si>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</si>
  <si>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</si>
  <si>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</si>
  <si>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</si>
  <si>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</si>
  <si>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</si>
  <si>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</si>
  <si>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</si>
  <si>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</si>
  <si>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</si>
  <si>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</si>
  <si>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</si>
  <si>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</si>
  <si>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</si>
  <si>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</si>
  <si>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</si>
  <si>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</si>
  <si>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</si>
  <si>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</si>
  <si>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</si>
  <si>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</si>
  <si>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</si>
  <si>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</si>
  <si>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</si>
  <si>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</si>
  <si>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</si>
  <si>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</si>
  <si>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</si>
  <si>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</si>
  <si>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</si>
  <si>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</si>
  <si>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</si>
  <si>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</si>
  <si>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</si>
  <si>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</si>
  <si>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</si>
  <si>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</si>
  <si>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</si>
  <si>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</si>
  <si>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</si>
  <si>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</si>
  <si>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</si>
  <si>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</si>
  <si>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</si>
  <si>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</si>
  <si>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</si>
  <si>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</si>
  <si>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</si>
  <si>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</si>
  <si>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</si>
  <si>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</si>
  <si>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</si>
  <si>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</si>
  <si>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</si>
  <si>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</si>
  <si>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</si>
  <si>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</si>
  <si>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</si>
  <si>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</si>
  <si>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</si>
  <si>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</si>
  <si>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</si>
  <si>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</si>
  <si>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</si>
  <si>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</si>
  <si>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</si>
  <si>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</si>
  <si>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</si>
  <si>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</si>
  <si>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</si>
  <si>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</si>
  <si>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</si>
  <si>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</si>
  <si>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</si>
  <si>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</si>
  <si>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</si>
  <si>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</si>
  <si>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</si>
  <si>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</si>
  <si>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</si>
  <si>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</si>
  <si>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</si>
  <si>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</si>
  <si>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</si>
  <si>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</si>
  <si>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</si>
  <si>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</si>
  <si>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</si>
  <si>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</si>
  <si>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</si>
  <si>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</si>
  <si>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</si>
  <si>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</si>
  <si>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</si>
  <si>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</si>
  <si>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</si>
  <si>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</si>
  <si>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</si>
  <si>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</si>
  <si>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</si>
  <si>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</si>
  <si>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</si>
  <si>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</si>
  <si>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</si>
  <si>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</si>
  <si>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</si>
  <si>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</si>
  <si>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</si>
  <si>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</si>
  <si>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</si>
  <si>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</si>
  <si>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</si>
  <si>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</si>
  <si>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</si>
  <si>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</si>
  <si>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</si>
  <si>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</si>
  <si>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</si>
  <si>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</si>
  <si>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</si>
  <si>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</si>
  <si>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</si>
  <si>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</si>
  <si>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</si>
  <si>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</si>
  <si>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</si>
  <si>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</si>
  <si>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</si>
  <si>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</si>
  <si>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</si>
  <si>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</si>
  <si>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</si>
  <si>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</si>
  <si>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</si>
  <si>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</si>
  <si>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</si>
  <si>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</si>
  <si>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</si>
  <si>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</si>
  <si>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</si>
  <si>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</si>
  <si>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</si>
  <si>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</si>
  <si>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</si>
  <si>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</si>
  <si>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</si>
  <si>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</si>
  <si>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</si>
  <si>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</si>
  <si>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</si>
  <si>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</si>
  <si>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</si>
  <si>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</si>
  <si>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</si>
  <si>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</si>
  <si>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</si>
  <si>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</si>
  <si>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</si>
  <si>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</si>
  <si>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</si>
  <si>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</si>
  <si>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</si>
  <si>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</si>
  <si>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</si>
  <si>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</si>
  <si>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</si>
  <si>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</si>
  <si>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</si>
  <si>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</si>
  <si>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</si>
  <si>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</si>
  <si>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</si>
  <si>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</si>
  <si>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</si>
  <si>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</si>
  <si>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</si>
  <si>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</si>
  <si>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</si>
  <si>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</si>
  <si>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</si>
  <si>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</si>
  <si>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</si>
  <si>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</si>
  <si>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</si>
  <si>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</si>
  <si>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</si>
  <si>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</si>
  <si>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</si>
  <si>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</si>
  <si>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</si>
  <si>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</si>
  <si>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</si>
  <si>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</si>
  <si>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</si>
  <si>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</si>
  <si>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</si>
  <si>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</si>
  <si>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</si>
  <si>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</si>
  <si>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</si>
  <si>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</si>
  <si>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</si>
  <si>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</si>
  <si>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</si>
  <si>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</si>
  <si>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</si>
  <si>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</si>
  <si>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</si>
  <si>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</si>
  <si>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</si>
  <si>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</si>
  <si>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</si>
  <si>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</si>
  <si>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</si>
  <si>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</si>
  <si>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</si>
  <si>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</si>
  <si>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</si>
  <si>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</si>
  <si>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</si>
  <si>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</si>
  <si>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</si>
  <si>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</si>
  <si>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</si>
  <si>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</si>
  <si>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</si>
  <si>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</si>
  <si>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</si>
  <si>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</si>
  <si>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</si>
  <si>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</si>
  <si>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</si>
  <si>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</si>
  <si>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</si>
  <si>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</si>
  <si>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</si>
  <si>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</si>
  <si>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</si>
  <si>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</si>
  <si>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</si>
  <si>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</si>
  <si>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</si>
  <si>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</si>
  <si>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</si>
  <si>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</si>
  <si>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</si>
  <si>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</si>
  <si>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</si>
  <si>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</si>
  <si>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</si>
  <si>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</si>
  <si>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</si>
  <si>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</si>
  <si>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</si>
  <si>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</si>
  <si>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</si>
  <si>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</si>
  <si>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</si>
  <si>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</si>
  <si>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</si>
  <si>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</si>
  <si>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</si>
  <si>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</si>
  <si>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</si>
  <si>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</si>
  <si>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</si>
  <si>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</si>
  <si>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</si>
  <si>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</si>
  <si>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</si>
  <si>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</si>
  <si>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</si>
  <si>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</si>
  <si>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</si>
  <si>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</si>
  <si>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</si>
  <si>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</si>
  <si>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</si>
  <si>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</si>
  <si>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</si>
  <si>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</si>
  <si>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</si>
  <si>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</si>
  <si>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</si>
  <si>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</si>
  <si>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</si>
  <si>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</si>
  <si>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</si>
  <si>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</si>
  <si>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</si>
  <si>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</si>
  <si>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</si>
  <si>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</si>
  <si>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</si>
  <si>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</si>
  <si>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</si>
  <si>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</si>
  <si>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</si>
  <si>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</si>
  <si>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</si>
  <si>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</si>
  <si>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</si>
  <si>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</si>
  <si>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</si>
  <si>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</si>
  <si>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</si>
  <si>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</si>
  <si>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</si>
  <si>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</si>
  <si>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</si>
  <si>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</si>
  <si>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</si>
  <si>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</si>
  <si>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</si>
  <si>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</si>
  <si>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</si>
  <si>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</si>
  <si>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</si>
  <si>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</si>
  <si>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</si>
  <si>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</si>
  <si>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</si>
  <si>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</si>
  <si>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</si>
  <si>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</si>
  <si>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</si>
  <si>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</si>
  <si>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</si>
  <si>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</si>
  <si>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</si>
  <si>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</si>
  <si>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</si>
  <si>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</si>
  <si>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</si>
  <si>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</si>
  <si>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</si>
  <si>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</si>
  <si>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</si>
  <si>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</si>
  <si>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</si>
  <si>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</si>
  <si>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</si>
  <si>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</si>
  <si>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</si>
  <si>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</si>
  <si>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</si>
  <si>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</si>
  <si>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</si>
  <si>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</si>
  <si>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</si>
  <si>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</si>
  <si>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</si>
  <si>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</si>
  <si>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</si>
  <si>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</si>
  <si>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</si>
  <si>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</si>
  <si>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</si>
  <si>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</si>
  <si>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</si>
  <si>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</si>
  <si>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</si>
  <si>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</si>
  <si>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</si>
  <si>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</si>
  <si>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</si>
  <si>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</si>
  <si>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</si>
  <si>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</si>
  <si>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</si>
  <si>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</si>
  <si>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</si>
  <si>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</si>
  <si>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</si>
  <si>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</si>
  <si>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</si>
  <si>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</si>
  <si>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</si>
  <si>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</si>
  <si>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</si>
  <si>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</si>
  <si>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</si>
  <si>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</si>
  <si>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</si>
  <si>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</si>
  <si>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</si>
  <si>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</si>
  <si>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</si>
  <si>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</si>
  <si>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</si>
  <si>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</si>
  <si>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</si>
  <si>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</si>
  <si>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</si>
  <si>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</si>
  <si>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</si>
  <si>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</si>
  <si>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</si>
  <si>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</si>
  <si>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</si>
  <si>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</si>
  <si>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</si>
  <si>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</si>
  <si>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</si>
  <si>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</si>
  <si>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</si>
  <si>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</si>
  <si>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</si>
  <si>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</si>
  <si>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</si>
  <si>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</si>
  <si>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</si>
  <si>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</si>
  <si>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</si>
  <si>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</si>
  <si>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</si>
  <si>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</si>
  <si>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</si>
  <si>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</si>
  <si>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</si>
  <si>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</si>
  <si>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</si>
  <si>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</si>
  <si>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</si>
  <si>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</si>
  <si>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</si>
  <si>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</si>
  <si>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</si>
  <si>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</si>
  <si>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</si>
  <si>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</si>
  <si>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</si>
  <si>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</si>
  <si>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</si>
  <si>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</si>
  <si>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</si>
  <si>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</si>
  <si>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</si>
  <si>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</si>
  <si>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</si>
  <si>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</si>
  <si>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</si>
  <si>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</si>
  <si>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</si>
  <si>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</si>
  <si>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</si>
  <si>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</si>
  <si>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</si>
  <si>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</si>
  <si>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</si>
  <si>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</si>
  <si>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</si>
  <si>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</si>
  <si>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</si>
  <si>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</si>
  <si>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</si>
  <si>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</si>
  <si>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</si>
  <si>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</si>
  <si>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</si>
  <si>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</si>
  <si>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</si>
  <si>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</si>
  <si>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</si>
  <si>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</si>
  <si>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</si>
  <si>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</si>
  <si>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</si>
  <si>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</si>
  <si>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</si>
  <si>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</si>
  <si>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</si>
  <si>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</si>
  <si>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</si>
  <si>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</si>
  <si>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</si>
  <si>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</si>
  <si>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</si>
  <si>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</si>
  <si>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</si>
  <si>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</si>
  <si>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</si>
  <si>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</si>
  <si>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</si>
  <si>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</si>
  <si>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</si>
  <si>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</si>
  <si>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</si>
  <si>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</si>
  <si>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</si>
  <si>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</si>
  <si>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</si>
  <si>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</si>
  <si>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</si>
  <si>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</si>
  <si>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</si>
  <si>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</si>
  <si>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</si>
  <si>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</si>
  <si>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</si>
  <si>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</si>
  <si>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</si>
  <si>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</si>
  <si>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</si>
  <si>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</si>
  <si>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</si>
  <si>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</si>
  <si>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</si>
  <si>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</si>
  <si>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</si>
  <si>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</si>
  <si>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</si>
  <si>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</si>
  <si>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</si>
  <si>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</si>
  <si>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</si>
  <si>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</si>
  <si>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</si>
  <si>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</si>
  <si>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</si>
  <si>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</si>
  <si>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</si>
  <si>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</si>
  <si>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</si>
  <si>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</si>
  <si>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</si>
  <si>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</si>
  <si>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</si>
  <si>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</si>
  <si>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</si>
  <si>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</si>
  <si>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</si>
  <si>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</si>
  <si>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</si>
  <si>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</si>
  <si>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</si>
  <si>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</si>
  <si>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</si>
  <si>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</si>
  <si>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</si>
  <si>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</si>
  <si>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</si>
  <si>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</si>
  <si>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</si>
  <si>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</si>
  <si>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</si>
  <si>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</si>
  <si>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</si>
  <si>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</si>
  <si>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</si>
  <si>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</si>
  <si>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</si>
  <si>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</si>
  <si>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</si>
  <si>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</si>
  <si>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</si>
  <si>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</si>
  <si>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</si>
  <si>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</si>
  <si>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</si>
  <si>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</si>
  <si>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</si>
  <si>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</si>
  <si>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</si>
  <si>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</si>
  <si>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</si>
  <si>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</si>
  <si>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</si>
  <si>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</si>
  <si>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</si>
  <si>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</si>
  <si>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</si>
  <si>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</si>
  <si>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</si>
  <si>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</si>
  <si>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</si>
  <si>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</si>
  <si>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</si>
  <si>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</si>
  <si>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</si>
  <si>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</si>
  <si>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</si>
  <si>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</si>
  <si>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</si>
  <si>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</si>
  <si>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</si>
  <si>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</si>
  <si>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</si>
  <si>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</si>
  <si>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</si>
  <si>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</si>
  <si>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</si>
  <si>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</si>
  <si>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</si>
  <si>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</si>
  <si>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</si>
  <si>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</si>
  <si>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</si>
  <si>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</si>
  <si>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</si>
  <si>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</si>
  <si>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</si>
  <si>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</si>
  <si>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</si>
  <si>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</si>
  <si>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</si>
  <si>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</si>
  <si>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</si>
  <si>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</si>
  <si>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</si>
  <si>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</si>
  <si>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</si>
  <si>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</si>
  <si>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</si>
  <si>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</si>
  <si>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</si>
  <si>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</si>
  <si>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</si>
  <si>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</si>
  <si>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</si>
  <si>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</si>
  <si>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</si>
  <si>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</si>
  <si>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</si>
  <si>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</si>
  <si>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</si>
  <si>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</si>
  <si>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</si>
  <si>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</si>
  <si>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</si>
  <si>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</si>
  <si>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</si>
  <si>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</si>
  <si>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</si>
  <si>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</si>
  <si>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</si>
  <si>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</si>
  <si>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</si>
  <si>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</si>
  <si>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</si>
  <si>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</si>
  <si>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</si>
  <si>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</si>
  <si>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</si>
  <si>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</si>
  <si>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</si>
  <si>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</si>
  <si>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</si>
  <si>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</si>
  <si>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</si>
  <si>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</si>
  <si>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</si>
  <si>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</si>
  <si>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</si>
  <si>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</si>
  <si>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</si>
  <si>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</si>
  <si>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</si>
  <si>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</si>
  <si>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</si>
  <si>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</si>
  <si>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</si>
  <si>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</si>
  <si>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</si>
  <si>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</si>
  <si>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</si>
  <si>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</si>
  <si>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</si>
  <si>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</si>
  <si>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</si>
  <si>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</si>
  <si>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</si>
  <si>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</si>
  <si>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</si>
  <si>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</si>
  <si>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</si>
  <si>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</si>
  <si>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</si>
  <si>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</si>
  <si>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</si>
  <si>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</si>
  <si>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</si>
  <si>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</si>
  <si>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</si>
  <si>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</si>
  <si>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</si>
  <si>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</si>
  <si>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</si>
  <si>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</si>
  <si>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</si>
  <si>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</si>
  <si>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</si>
  <si>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</si>
  <si>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</si>
  <si>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</si>
  <si>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</si>
  <si>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</si>
  <si>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</si>
  <si>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</si>
  <si>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</si>
  <si>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</si>
  <si>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</si>
  <si>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</si>
  <si>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</si>
  <si>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</si>
  <si>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</si>
  <si>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</si>
  <si>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</si>
  <si>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</si>
  <si>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</si>
  <si>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</si>
  <si>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</si>
  <si>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</si>
  <si>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</si>
  <si>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</si>
  <si>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</si>
  <si>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</si>
  <si>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</si>
  <si>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</si>
  <si>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</si>
  <si>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</si>
  <si>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</si>
  <si>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</si>
  <si>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</si>
  <si>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</si>
  <si>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</si>
  <si>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</si>
  <si>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</si>
  <si>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</si>
  <si>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</si>
  <si>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</si>
  <si>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</si>
  <si>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</si>
  <si>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</si>
  <si>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</si>
  <si>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</si>
  <si>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</si>
  <si>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</si>
  <si>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</si>
  <si>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</si>
  <si>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</si>
  <si>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</si>
  <si>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</si>
  <si>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</si>
  <si>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</si>
  <si>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</si>
  <si>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</si>
  <si>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</si>
  <si>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</si>
  <si>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</si>
  <si>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</si>
  <si>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</si>
  <si>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</si>
  <si>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</si>
  <si>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</si>
  <si>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</si>
  <si>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</si>
  <si>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</si>
  <si>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</si>
  <si>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</si>
  <si>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</si>
  <si>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</si>
  <si>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</si>
  <si>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</si>
  <si>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</si>
  <si>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</si>
  <si>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</si>
  <si>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</si>
  <si>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</si>
  <si>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</si>
  <si>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</si>
  <si>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</si>
  <si>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</si>
  <si>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</si>
  <si>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</si>
  <si>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</si>
  <si>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</si>
  <si>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</si>
  <si>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</si>
  <si>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</si>
  <si>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</si>
  <si>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</si>
  <si>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</si>
  <si>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</si>
  <si>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</si>
  <si>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</si>
  <si>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</si>
  <si>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</si>
  <si>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</si>
  <si>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</si>
  <si>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</si>
  <si>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</si>
  <si>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</si>
  <si>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</si>
  <si>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</si>
  <si>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</si>
  <si>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</si>
  <si>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</si>
  <si>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</si>
  <si>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</si>
  <si>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</si>
  <si>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</si>
  <si>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</si>
  <si>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</si>
  <si>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</si>
  <si>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</si>
  <si>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</si>
  <si>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</si>
  <si>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</si>
  <si>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</si>
  <si>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</si>
  <si>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</si>
  <si>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</si>
  <si>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</si>
  <si>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</si>
  <si>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</si>
  <si>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</si>
  <si>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</si>
  <si>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</si>
  <si>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</si>
  <si>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</si>
  <si>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</si>
  <si>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</si>
  <si>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</si>
  <si>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</si>
  <si>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</si>
  <si>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</si>
  <si>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</si>
  <si>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</si>
  <si>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</si>
  <si>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</si>
  <si>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</si>
  <si>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</si>
  <si>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</si>
  <si>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</si>
  <si>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</si>
  <si>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</si>
  <si>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</si>
  <si>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</si>
  <si>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</si>
  <si>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</si>
  <si>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</si>
  <si>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</si>
  <si>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</si>
  <si>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</si>
  <si>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</si>
  <si>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</si>
  <si>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</si>
  <si>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</si>
  <si>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</si>
  <si>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</si>
  <si>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</si>
  <si>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</si>
  <si>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</si>
  <si>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</si>
  <si>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</si>
  <si>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</si>
  <si>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</si>
  <si>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</si>
  <si>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</si>
  <si>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</si>
  <si>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</si>
  <si>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</si>
  <si>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</si>
  <si>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</si>
  <si>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</si>
  <si>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</si>
  <si>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</si>
  <si>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</si>
  <si>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</si>
  <si>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</si>
  <si>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</si>
  <si>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</si>
  <si>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</si>
  <si>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</si>
  <si>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</si>
  <si>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</si>
  <si>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</si>
  <si>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</si>
  <si>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</si>
  <si>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</si>
  <si>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</si>
  <si>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</si>
  <si>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</si>
  <si>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</si>
  <si>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</si>
  <si>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</si>
  <si>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</si>
  <si>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</si>
  <si>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</si>
  <si>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</si>
  <si>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</si>
  <si>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</si>
  <si>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</si>
  <si>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</si>
  <si>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</si>
  <si>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</si>
  <si>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</si>
  <si>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</si>
  <si>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</si>
  <si>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</si>
  <si>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</si>
  <si>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</si>
  <si>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</si>
  <si>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</si>
  <si>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</si>
  <si>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</si>
  <si>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</si>
  <si>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</si>
  <si>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</si>
  <si>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</si>
  <si>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</si>
  <si>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</si>
  <si>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</si>
  <si>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</si>
  <si>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</si>
  <si>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</si>
  <si>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</si>
  <si>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</si>
  <si>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</si>
  <si>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</si>
  <si>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</si>
  <si>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</si>
  <si>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</si>
  <si>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</si>
  <si>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</si>
  <si>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</si>
  <si>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</si>
  <si>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</si>
  <si>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</si>
  <si>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</si>
  <si>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</si>
  <si>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</si>
  <si>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</si>
  <si>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</si>
  <si>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</si>
  <si>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</si>
  <si>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</si>
  <si>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</si>
  <si>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</si>
  <si>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</si>
  <si>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</si>
  <si>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</si>
  <si>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</si>
  <si>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</si>
  <si>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</si>
  <si>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</si>
  <si>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</si>
  <si>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</si>
  <si>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</si>
  <si>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</si>
  <si>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</si>
  <si>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</si>
  <si>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</si>
  <si>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</si>
  <si>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</si>
  <si>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</si>
  <si>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</si>
  <si>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</si>
  <si>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</si>
  <si>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</si>
  <si>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</si>
  <si>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</si>
  <si>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</si>
  <si>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</si>
  <si>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</si>
  <si>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</si>
  <si>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</si>
  <si>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</si>
  <si>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</si>
  <si>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</si>
  <si>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</si>
  <si>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</si>
  <si>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</si>
  <si>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</si>
  <si>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</si>
  <si>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</si>
  <si>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</si>
  <si>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</si>
  <si>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</si>
  <si>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</si>
  <si>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</si>
  <si>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</si>
  <si>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</si>
  <si>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</si>
  <si>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</si>
  <si>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</si>
  <si>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</si>
  <si>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</si>
  <si>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</si>
  <si>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</si>
  <si>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</si>
  <si>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</si>
  <si>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</si>
  <si>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</si>
  <si>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</si>
  <si>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</si>
  <si>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</si>
  <si>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</si>
  <si>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</si>
  <si>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</si>
  <si>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</si>
  <si>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</si>
  <si>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</si>
  <si>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</si>
  <si>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</si>
  <si>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</si>
  <si>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</si>
  <si>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</si>
  <si>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</si>
  <si>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</si>
  <si>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</si>
  <si>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</si>
  <si>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</si>
  <si>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</si>
  <si>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</si>
  <si>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</si>
  <si>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</si>
  <si>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</si>
  <si>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</si>
  <si>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</si>
  <si>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</si>
  <si>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</si>
  <si>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</si>
  <si>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</si>
  <si>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</si>
  <si>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</si>
  <si>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</si>
  <si>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</si>
  <si>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</si>
  <si>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</si>
  <si>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</si>
  <si>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</si>
  <si>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</si>
  <si>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</si>
  <si>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</si>
  <si>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</si>
  <si>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</si>
  <si>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</si>
  <si>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</si>
  <si>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</si>
  <si>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</si>
  <si>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</si>
  <si>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</si>
  <si>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</si>
  <si>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</si>
  <si>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</si>
  <si>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</si>
  <si>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</si>
  <si>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</si>
  <si>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</si>
  <si>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</si>
  <si>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</si>
  <si>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</si>
  <si>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</si>
  <si>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</si>
  <si>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</si>
  <si>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</si>
  <si>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</si>
  <si>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</si>
  <si>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</si>
  <si>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</si>
  <si>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</si>
  <si>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</si>
  <si>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</si>
  <si>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</si>
  <si>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</si>
  <si>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</si>
  <si>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</si>
  <si>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</si>
  <si>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</si>
  <si>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</si>
  <si>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</si>
  <si>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</si>
  <si>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</si>
  <si>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</si>
  <si>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</si>
  <si>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</si>
  <si>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</si>
  <si>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</si>
  <si>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</si>
  <si>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</si>
  <si>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</si>
  <si>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</si>
  <si>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</si>
  <si>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</si>
  <si>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</si>
  <si>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</si>
  <si>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</si>
  <si>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</si>
  <si>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</si>
  <si>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</si>
  <si>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</si>
  <si>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</si>
  <si>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</si>
  <si>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</si>
  <si>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</si>
  <si>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</si>
  <si>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</si>
  <si>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</si>
  <si>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</si>
  <si>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</si>
  <si>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</si>
  <si>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</si>
  <si>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</si>
  <si>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</si>
  <si>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</si>
  <si>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</si>
  <si>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</si>
  <si>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</si>
  <si>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</si>
  <si>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</si>
  <si>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</si>
  <si>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</si>
  <si>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</si>
  <si>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</si>
  <si>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</si>
  <si>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</si>
  <si>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</si>
  <si>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</si>
  <si>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</si>
  <si>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</si>
  <si>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</si>
  <si>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</si>
  <si>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</si>
  <si>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</si>
  <si>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</si>
  <si>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</si>
  <si>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</si>
  <si>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</si>
  <si>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</si>
  <si>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</si>
  <si>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</si>
  <si>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</si>
  <si>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</si>
  <si>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</si>
  <si>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</si>
  <si>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</si>
  <si>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</si>
  <si>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</si>
  <si>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</si>
  <si>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</si>
  <si>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</si>
  <si>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</si>
  <si>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</si>
  <si>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</si>
  <si>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</si>
  <si>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</si>
  <si>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</si>
  <si>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</si>
  <si>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</si>
  <si>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</si>
  <si>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</si>
  <si>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</si>
  <si>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</si>
  <si>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</si>
  <si>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</si>
  <si>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</si>
  <si>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</si>
  <si>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</si>
  <si>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</si>
  <si>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</si>
  <si>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</si>
  <si>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</si>
  <si>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</si>
  <si>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</si>
  <si>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</si>
  <si>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</si>
  <si>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</si>
  <si>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</si>
  <si>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</si>
  <si>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</si>
  <si>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</si>
  <si>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</si>
  <si>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</si>
  <si>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</si>
  <si>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</si>
  <si>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</si>
  <si>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</si>
  <si>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</si>
  <si>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</si>
  <si>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</si>
  <si>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</si>
  <si>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</si>
  <si>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</si>
  <si>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</si>
  <si>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</si>
  <si>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</si>
  <si>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</si>
  <si>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</si>
  <si>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</si>
  <si>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</si>
  <si>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</si>
  <si>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</si>
  <si>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</si>
  <si>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</si>
  <si>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</si>
  <si>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</si>
  <si>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</si>
  <si>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</si>
  <si>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</si>
  <si>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</si>
  <si>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</si>
  <si>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</si>
  <si>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</si>
  <si>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</si>
  <si>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</si>
  <si>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</si>
  <si>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</si>
  <si>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</si>
  <si>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</si>
  <si>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</si>
  <si>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</si>
  <si>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</si>
  <si>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</si>
  <si>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</si>
  <si>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</si>
  <si>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</si>
  <si>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</si>
  <si>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</si>
  <si>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</si>
  <si>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</si>
  <si>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</si>
  <si>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</si>
  <si>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</si>
  <si>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</si>
  <si>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</si>
  <si>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</si>
  <si>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</si>
  <si>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</si>
  <si>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</si>
  <si>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</si>
  <si>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</si>
  <si>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</si>
  <si>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</si>
  <si>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</si>
  <si>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</si>
  <si>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</si>
  <si>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</si>
  <si>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</si>
  <si>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</si>
  <si>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</si>
  <si>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</si>
  <si>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</si>
  <si>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</si>
  <si>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</si>
  <si>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</si>
  <si>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</si>
  <si>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</si>
  <si>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</si>
  <si>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</si>
  <si>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</si>
  <si>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</si>
  <si>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</si>
  <si>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</si>
  <si>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</si>
  <si>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</si>
  <si>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</si>
  <si>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</si>
  <si>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</si>
  <si>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</si>
  <si>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</si>
  <si>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</si>
  <si>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</si>
  <si>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</si>
  <si>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</si>
  <si>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</si>
  <si>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</si>
  <si>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</si>
  <si>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</si>
  <si>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</si>
  <si>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</si>
  <si>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</si>
  <si>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</si>
  <si>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</si>
  <si>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</si>
  <si>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</si>
  <si>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</si>
  <si>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</si>
  <si>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</si>
  <si>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</si>
  <si>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</si>
  <si>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</si>
  <si>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</si>
  <si>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</si>
  <si>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</si>
  <si>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</si>
  <si>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</si>
  <si>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</si>
  <si>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</si>
  <si>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</si>
  <si>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</si>
  <si>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</si>
  <si>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</si>
  <si>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</si>
  <si>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</si>
  <si>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</si>
  <si>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</si>
  <si>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</si>
  <si>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</si>
  <si>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</si>
  <si>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</si>
  <si>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</si>
  <si>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</si>
  <si>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</si>
  <si>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</si>
  <si>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</si>
  <si>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</si>
  <si>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</si>
  <si>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</si>
  <si>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</si>
  <si>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</si>
  <si>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</si>
  <si>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</si>
  <si>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</si>
  <si>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</si>
  <si>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</si>
  <si>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</si>
  <si>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</si>
  <si>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</si>
  <si>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</si>
  <si>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</si>
  <si>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</si>
  <si>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</si>
  <si>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</si>
  <si>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</si>
  <si>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</si>
  <si>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</si>
  <si>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</si>
  <si>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</si>
  <si>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</si>
  <si>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</si>
  <si>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</si>
  <si>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</si>
  <si>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</si>
  <si>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</si>
  <si>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</si>
  <si>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</si>
  <si>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</si>
  <si>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</si>
  <si>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</si>
  <si>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</si>
  <si>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</si>
  <si>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</si>
  <si>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</si>
  <si>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</si>
  <si>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</si>
  <si>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</si>
  <si>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</si>
  <si>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</si>
  <si>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</si>
  <si>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</si>
  <si>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</si>
  <si>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</si>
  <si>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</si>
  <si>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</si>
  <si>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</si>
  <si>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</si>
  <si>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</si>
  <si>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</si>
  <si>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</si>
  <si>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</si>
  <si>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</si>
  <si>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</si>
  <si>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</si>
  <si>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</si>
  <si>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</si>
  <si>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</si>
  <si>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</si>
  <si>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</si>
  <si>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</si>
  <si>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</si>
  <si>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</si>
  <si>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</si>
  <si>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</si>
  <si>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</si>
  <si>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</si>
  <si>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</si>
  <si>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</si>
  <si>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</si>
  <si>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</si>
  <si>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</si>
  <si>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</si>
  <si>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</si>
  <si>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</si>
  <si>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</si>
  <si>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</si>
  <si>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</si>
  <si>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</si>
  <si>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</si>
  <si>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</si>
  <si>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</si>
  <si>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</si>
  <si>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</si>
  <si>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</si>
  <si>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</si>
  <si>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</si>
  <si>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</si>
  <si>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</si>
  <si>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</si>
  <si>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</si>
  <si>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</si>
  <si>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</si>
  <si>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</si>
  <si>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</si>
  <si>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</si>
  <si>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</si>
  <si>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</si>
  <si>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</si>
  <si>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</si>
  <si>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</si>
  <si>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</si>
  <si>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</si>
  <si>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</si>
  <si>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</si>
  <si>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</si>
  <si>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</si>
  <si>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</si>
  <si>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</si>
  <si>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</si>
  <si>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</si>
  <si>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</si>
  <si>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</si>
  <si>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</si>
  <si>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</si>
  <si>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</si>
  <si>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</si>
  <si>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</si>
  <si>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</si>
  <si>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</si>
  <si>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</si>
  <si>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</si>
  <si>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</si>
  <si>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</si>
  <si>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</si>
  <si>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</si>
  <si>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</si>
  <si>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</si>
  <si>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</si>
  <si>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</si>
  <si>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</si>
  <si>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</si>
  <si>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</si>
  <si>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</si>
  <si>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</si>
  <si>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</si>
  <si>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</si>
  <si>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</si>
  <si>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</si>
  <si>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</si>
  <si>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</si>
  <si>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</si>
  <si>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</si>
  <si>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</si>
  <si>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</si>
  <si>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</si>
  <si>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</si>
  <si>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</si>
  <si>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</si>
  <si>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</si>
  <si>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</si>
  <si>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</si>
  <si>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</si>
  <si>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</si>
  <si>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</si>
  <si>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</si>
  <si>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</si>
  <si>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</si>
  <si>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</si>
  <si>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</si>
  <si>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</si>
  <si>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</si>
  <si>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</si>
  <si>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</si>
  <si>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</si>
  <si>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</si>
  <si>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</si>
  <si>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</si>
  <si>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</si>
  <si>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</si>
  <si>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</si>
  <si>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</si>
  <si>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</si>
  <si>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</si>
  <si>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</si>
  <si>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</si>
  <si>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</si>
  <si>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</si>
  <si>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</si>
  <si>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</si>
  <si>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</si>
  <si>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</si>
  <si>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</si>
  <si>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</si>
  <si>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</si>
  <si>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</si>
  <si>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</si>
  <si>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</si>
  <si>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</si>
  <si>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</si>
  <si>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</si>
  <si>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</si>
  <si>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</si>
  <si>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</si>
  <si>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</si>
  <si>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</si>
  <si>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</si>
  <si>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</si>
  <si>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</si>
  <si>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</si>
  <si>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</si>
  <si>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</si>
  <si>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</si>
  <si>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</si>
  <si>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</si>
  <si>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</si>
  <si>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</si>
  <si>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</si>
  <si>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</si>
  <si>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</si>
  <si>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</si>
  <si>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</si>
  <si>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</si>
  <si>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</si>
  <si>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</si>
  <si>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</si>
  <si>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</si>
  <si>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</si>
  <si>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</si>
  <si>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</si>
  <si>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</si>
  <si>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</si>
  <si>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</si>
  <si>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</si>
  <si>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</si>
  <si>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</si>
  <si>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</si>
  <si>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</si>
  <si>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</si>
  <si>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</si>
  <si>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</si>
  <si>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</si>
  <si>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</si>
  <si>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</si>
  <si>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</si>
  <si>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</si>
  <si>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</si>
  <si>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</si>
  <si>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</si>
  <si>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</si>
  <si>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</si>
  <si>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</si>
  <si>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</si>
  <si>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</si>
  <si>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</si>
  <si>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</si>
  <si>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</si>
  <si>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</si>
  <si>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</si>
  <si>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</si>
  <si>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</si>
  <si>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</si>
  <si>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</si>
  <si>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</si>
  <si>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</si>
  <si>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</si>
  <si>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</si>
  <si>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</si>
  <si>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</si>
  <si>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</si>
  <si>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</si>
  <si>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</si>
  <si>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</si>
  <si>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</si>
  <si>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</si>
  <si>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</si>
  <si>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</si>
  <si>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</si>
  <si>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</si>
  <si>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</si>
  <si>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</si>
  <si>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</si>
  <si>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</si>
  <si>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</si>
  <si>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</si>
  <si>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</si>
  <si>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</si>
  <si>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</si>
  <si>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</si>
  <si>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</si>
  <si>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</si>
  <si>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</si>
  <si>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</si>
  <si>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</si>
  <si>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</si>
  <si>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</si>
  <si>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</si>
  <si>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</si>
  <si>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</si>
  <si>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</si>
  <si>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</si>
  <si>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</si>
  <si>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</si>
  <si>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</si>
  <si>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</si>
  <si>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</si>
  <si>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</si>
  <si>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</si>
  <si>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</si>
  <si>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</si>
  <si>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</si>
  <si>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</si>
  <si>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</si>
  <si>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</si>
  <si>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</si>
  <si>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</si>
  <si>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</si>
  <si>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</si>
  <si>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</si>
  <si>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</si>
  <si>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</si>
  <si>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</si>
  <si>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</si>
  <si>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</si>
  <si>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</si>
  <si>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</si>
  <si>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</si>
  <si>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</si>
  <si>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</si>
  <si>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</si>
  <si>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</si>
  <si>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</si>
  <si>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</si>
  <si>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</si>
  <si>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</si>
  <si>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</si>
  <si>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</si>
  <si>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</si>
  <si>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</si>
  <si>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</si>
  <si>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</si>
  <si>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</si>
  <si>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</si>
  <si>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</si>
  <si>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</si>
  <si>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</si>
  <si>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</si>
  <si>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</si>
  <si>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</si>
  <si>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</si>
  <si>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</si>
  <si>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</si>
  <si>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</si>
  <si>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</si>
  <si>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</si>
  <si>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</si>
  <si>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</si>
  <si>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</si>
  <si>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</si>
  <si>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</si>
  <si>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</si>
  <si>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</si>
  <si>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</si>
  <si>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</si>
  <si>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</si>
  <si>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</si>
  <si>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</si>
  <si>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</si>
  <si>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</si>
  <si>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</si>
  <si>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</si>
  <si>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</si>
  <si>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</si>
  <si>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</si>
  <si>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</si>
  <si>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</si>
  <si>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</si>
  <si>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</si>
  <si>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</si>
  <si>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</si>
  <si>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</si>
  <si>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</si>
  <si>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</si>
  <si>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</si>
  <si>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</si>
  <si>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</si>
  <si>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</si>
  <si>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</si>
  <si>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</si>
  <si>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</si>
  <si>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</si>
  <si>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</si>
  <si>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</si>
  <si>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</si>
  <si>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</si>
  <si>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</si>
  <si>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</si>
  <si>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</si>
  <si>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</si>
  <si>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</si>
  <si>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</si>
  <si>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</si>
  <si>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</si>
  <si>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</si>
  <si>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</si>
  <si>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</si>
  <si>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</si>
  <si>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</si>
  <si>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</si>
  <si>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</si>
  <si>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</si>
  <si>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</si>
  <si>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</si>
  <si>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</si>
  <si>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</si>
  <si>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</si>
  <si>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</si>
  <si>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</si>
  <si>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</si>
  <si>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</si>
  <si>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</si>
  <si>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</si>
  <si>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</si>
  <si>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</si>
  <si>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</si>
  <si>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</si>
  <si>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</si>
  <si>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</si>
  <si>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</si>
  <si>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</si>
  <si>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</si>
  <si>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</si>
  <si>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</si>
  <si>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</si>
  <si>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</si>
  <si>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</si>
  <si>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</si>
  <si>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</si>
  <si>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</si>
  <si>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</si>
  <si>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</si>
  <si>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</si>
  <si>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</si>
  <si>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</si>
  <si>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</si>
  <si>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</si>
  <si>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</si>
  <si>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</si>
  <si>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</si>
  <si>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</si>
  <si>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</si>
  <si>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</si>
  <si>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</si>
  <si>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</si>
  <si>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</si>
  <si>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</si>
  <si>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</si>
  <si>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</si>
  <si>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</si>
  <si>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</si>
  <si>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</si>
  <si>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</si>
  <si>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</si>
  <si>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</si>
  <si>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</si>
  <si>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</si>
  <si>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</si>
  <si>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</si>
  <si>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</si>
  <si>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</si>
  <si>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</si>
  <si>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</si>
  <si>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</si>
  <si>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</si>
  <si>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</si>
  <si>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</si>
  <si>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</si>
  <si>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</si>
  <si>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</si>
  <si>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</si>
  <si>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</si>
  <si>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</si>
  <si>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</si>
  <si>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</si>
  <si>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</si>
  <si>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</si>
  <si>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</si>
  <si>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</si>
  <si>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</si>
  <si>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</si>
  <si>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</si>
  <si>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</si>
  <si>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</si>
  <si>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</si>
  <si>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</si>
  <si>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</si>
  <si>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</si>
  <si>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</si>
  <si>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</si>
  <si>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</si>
  <si>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</si>
  <si>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</si>
  <si>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</si>
  <si>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</si>
  <si>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</si>
  <si>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</si>
  <si>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</si>
  <si>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</si>
  <si>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</si>
  <si>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</si>
  <si>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</si>
  <si>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</si>
  <si>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</si>
  <si>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</si>
  <si>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</si>
  <si>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</si>
  <si>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</si>
  <si>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</si>
  <si>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</si>
  <si>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</si>
  <si>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</si>
  <si>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</si>
  <si>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</si>
  <si>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</si>
  <si>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</si>
  <si>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</si>
  <si>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</si>
  <si>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</si>
  <si>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</si>
  <si>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</si>
  <si>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</si>
  <si>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</si>
  <si>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</si>
  <si>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</si>
  <si>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</si>
  <si>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</si>
  <si>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</si>
  <si>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</si>
  <si>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</si>
  <si>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</si>
  <si>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</si>
  <si>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</si>
  <si>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</si>
  <si>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</si>
  <si>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</si>
  <si>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</si>
  <si>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</si>
  <si>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</si>
  <si>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</si>
  <si>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</si>
  <si>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</si>
  <si>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</si>
  <si>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</si>
  <si>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</si>
  <si>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</si>
  <si>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</si>
  <si>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</si>
  <si>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</si>
  <si>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</si>
  <si>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</si>
  <si>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</si>
  <si>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</si>
  <si>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</si>
  <si>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</si>
  <si>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</si>
  <si>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</si>
  <si>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</si>
  <si>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</si>
  <si>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</si>
  <si>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</si>
  <si>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</si>
  <si>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</si>
  <si>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</si>
  <si>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</si>
  <si>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</si>
  <si>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</si>
  <si>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</si>
  <si>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</si>
  <si>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</si>
  <si>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</si>
  <si>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</si>
  <si>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</si>
  <si>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</si>
  <si>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</si>
  <si>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</si>
  <si>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</si>
  <si>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</si>
  <si>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</si>
  <si>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</si>
  <si>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</si>
  <si>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</si>
  <si>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</si>
  <si>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</si>
  <si>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</si>
  <si>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</si>
  <si>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</si>
  <si>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</si>
  <si>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</si>
  <si>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</si>
  <si>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</si>
  <si>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</si>
  <si>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</si>
  <si>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</si>
  <si>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</si>
  <si>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</si>
  <si>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</si>
  <si>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</si>
  <si>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</si>
  <si>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</si>
  <si>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</si>
  <si>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</si>
  <si>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</si>
  <si>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</si>
  <si>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</si>
  <si>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</si>
  <si>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</si>
  <si>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</si>
  <si>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</si>
  <si>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</si>
  <si>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</si>
  <si>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</si>
  <si>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</si>
  <si>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</si>
  <si>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</si>
  <si>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</si>
  <si>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</si>
  <si>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</si>
  <si>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</si>
  <si>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</si>
  <si>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</si>
  <si>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</si>
  <si>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</si>
  <si>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</si>
  <si>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</si>
  <si>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</si>
  <si>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</si>
  <si>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</si>
  <si>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</si>
  <si>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</si>
  <si>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</si>
  <si>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</si>
  <si>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</si>
  <si>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</si>
  <si>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</si>
  <si>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</si>
  <si>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</si>
  <si>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</si>
  <si>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</si>
  <si>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</si>
  <si>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</si>
  <si>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</si>
  <si>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</si>
  <si>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</si>
  <si>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</si>
  <si>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</si>
  <si>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</si>
  <si>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</si>
  <si>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</si>
  <si>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</si>
  <si>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</si>
  <si>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</si>
  <si>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</si>
  <si>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</si>
  <si>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</si>
  <si>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</si>
  <si>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</si>
  <si>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</si>
  <si>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</si>
  <si>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</si>
  <si>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</si>
  <si>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</si>
  <si>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</si>
  <si>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</si>
  <si>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</si>
  <si>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</si>
  <si>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</si>
  <si>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</si>
  <si>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</si>
  <si>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</si>
  <si>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</si>
  <si>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</si>
  <si>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</si>
  <si>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</si>
  <si>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</si>
  <si>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</si>
  <si>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</si>
  <si>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</si>
  <si>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</si>
  <si>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</si>
  <si>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</si>
  <si>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</si>
  <si>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</si>
  <si>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</si>
  <si>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</si>
  <si>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</si>
  <si>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</si>
  <si>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</si>
  <si>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</si>
  <si>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</si>
  <si>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</si>
  <si>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</si>
  <si>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</si>
  <si>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</si>
  <si>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</si>
  <si>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</si>
  <si>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</si>
  <si>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</si>
  <si>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</si>
  <si>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</si>
  <si>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</si>
  <si>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</si>
  <si>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</si>
  <si>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</si>
  <si>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</si>
  <si>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</si>
  <si>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</si>
  <si>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</si>
  <si>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</si>
  <si>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</si>
  <si>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</si>
  <si>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</si>
  <si>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</si>
  <si>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</si>
  <si>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</si>
  <si>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</si>
  <si>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</si>
  <si>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</si>
  <si>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</si>
  <si>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</si>
  <si>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</si>
  <si>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</si>
  <si>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</si>
  <si>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</si>
  <si>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</si>
  <si>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</si>
  <si>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</si>
  <si>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</si>
  <si>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</si>
  <si>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</si>
  <si>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</si>
  <si>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</si>
  <si>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</si>
  <si>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</si>
  <si>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</si>
  <si>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</si>
  <si>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</si>
  <si>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</si>
  <si>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</si>
  <si>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</si>
  <si>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</si>
  <si>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</si>
  <si>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</si>
  <si>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</si>
  <si>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</si>
  <si>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</si>
  <si>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</si>
  <si>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</si>
  <si>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</si>
  <si>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</si>
  <si>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</si>
  <si>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</si>
  <si>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</si>
  <si>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</si>
  <si>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</si>
  <si>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</si>
  <si>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</si>
  <si>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</si>
  <si>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</si>
  <si>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</si>
  <si>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</si>
  <si>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</si>
  <si>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</si>
  <si>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</si>
  <si>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</si>
  <si>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</si>
  <si>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</si>
  <si>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</si>
  <si>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</si>
  <si>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</si>
  <si>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</si>
  <si>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</si>
  <si>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</si>
  <si>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</si>
  <si>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</si>
  <si>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</si>
  <si>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</si>
  <si>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</si>
  <si>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</si>
  <si>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</si>
  <si>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</si>
  <si>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</si>
  <si>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</si>
  <si>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</si>
  <si>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</si>
  <si>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</si>
  <si>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</si>
  <si>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</si>
  <si>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</si>
  <si>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</si>
  <si>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</si>
  <si>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</si>
  <si>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</si>
  <si>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</si>
  <si>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</si>
  <si>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</si>
  <si>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</si>
  <si>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</si>
  <si>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</si>
  <si>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</si>
  <si>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</si>
  <si>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</si>
  <si>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</si>
  <si>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</si>
  <si>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</si>
  <si>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</si>
  <si>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</si>
  <si>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</si>
  <si>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</si>
  <si>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</si>
  <si>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</si>
  <si>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</si>
  <si>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</si>
  <si>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</si>
  <si>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</si>
  <si>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</si>
  <si>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</si>
  <si>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</si>
  <si>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</si>
  <si>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</si>
  <si>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</si>
  <si>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</si>
  <si>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</si>
  <si>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</si>
  <si>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</si>
  <si>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</si>
  <si>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</si>
  <si>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</si>
  <si>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</si>
  <si>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</si>
  <si>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</si>
  <si>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</si>
  <si>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</si>
  <si>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</si>
  <si>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</si>
  <si>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</si>
  <si>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</si>
  <si>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</si>
  <si>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</si>
  <si>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</si>
  <si>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</si>
  <si>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</si>
  <si>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</si>
  <si>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</si>
  <si>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</si>
  <si>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</si>
  <si>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</si>
  <si>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</si>
  <si>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</si>
  <si>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</si>
  <si>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</si>
  <si>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</si>
  <si>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</si>
  <si>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</si>
  <si>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</si>
  <si>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</si>
  <si>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</si>
  <si>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</si>
  <si>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</si>
  <si>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</si>
  <si>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</si>
  <si>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</si>
  <si>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</si>
  <si>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</si>
  <si>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</si>
  <si>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</si>
  <si>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</si>
  <si>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</si>
  <si>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</si>
  <si>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</si>
  <si>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</si>
  <si>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</si>
  <si>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</si>
  <si>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</si>
  <si>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</si>
  <si>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</si>
  <si>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</si>
  <si>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</si>
  <si>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</si>
  <si>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</si>
  <si>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</si>
  <si>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</si>
  <si>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</si>
  <si>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</si>
  <si>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</si>
  <si>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</si>
  <si>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</si>
  <si>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</si>
  <si>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</si>
  <si>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</si>
  <si>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</si>
  <si>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</si>
  <si>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</si>
  <si>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</si>
  <si>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</si>
  <si>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</si>
  <si>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</si>
  <si>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</si>
  <si>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</si>
  <si>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</si>
  <si>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</si>
  <si>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</si>
  <si>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</si>
  <si>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</si>
  <si>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</si>
  <si>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</si>
  <si>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</si>
  <si>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</si>
  <si>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</si>
  <si>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</si>
  <si>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</si>
  <si>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</si>
  <si>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</si>
  <si>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</si>
  <si>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</si>
  <si>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</si>
  <si>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</si>
  <si>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</si>
  <si>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</si>
  <si>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</si>
  <si>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</si>
  <si>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</si>
  <si>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</si>
  <si>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</si>
  <si>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</si>
  <si>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</si>
  <si>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</si>
  <si>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</si>
  <si>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</si>
  <si>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</si>
  <si>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</si>
  <si>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</si>
  <si>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</si>
  <si>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</si>
  <si>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</si>
  <si>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</si>
  <si>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</si>
  <si>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</si>
  <si>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</si>
  <si>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</si>
  <si>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</si>
  <si>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</si>
  <si>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</si>
  <si>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</si>
  <si>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</si>
  <si>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</si>
  <si>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</si>
  <si>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</si>
  <si>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</si>
  <si>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</si>
  <si>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</si>
  <si>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</si>
  <si>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</si>
  <si>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</si>
  <si>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</si>
  <si>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</si>
  <si>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</si>
  <si>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</si>
  <si>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</si>
  <si>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</si>
  <si>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</si>
  <si>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</si>
  <si>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</si>
  <si>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</si>
  <si>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</si>
  <si>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</si>
  <si>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</si>
  <si>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</si>
  <si>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</si>
  <si>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</si>
  <si>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</si>
  <si>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</si>
  <si>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</si>
  <si>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</si>
  <si>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</si>
  <si>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</si>
  <si>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</si>
  <si>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</si>
  <si>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</si>
  <si>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</si>
  <si>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</si>
  <si>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</si>
  <si>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</si>
  <si>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</si>
  <si>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</si>
  <si>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</si>
  <si>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</si>
  <si>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</si>
  <si>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</si>
  <si>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</si>
  <si>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</si>
  <si>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</si>
  <si>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</si>
  <si>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</si>
  <si>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</si>
  <si>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</si>
  <si>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</si>
  <si>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</si>
  <si>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</si>
  <si>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</si>
  <si>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</si>
  <si>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</si>
  <si>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</si>
  <si>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</si>
  <si>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</si>
  <si>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</si>
  <si>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</si>
  <si>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</si>
  <si>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</si>
  <si>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</si>
  <si>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</si>
  <si>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</si>
  <si>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</si>
  <si>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</si>
  <si>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</si>
  <si>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</si>
  <si>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</si>
  <si>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</si>
  <si>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</si>
  <si>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</si>
  <si>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</si>
  <si>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</si>
  <si>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</si>
  <si>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</si>
  <si>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</si>
  <si>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</si>
  <si>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</si>
  <si>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</si>
  <si>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</si>
  <si>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</si>
  <si>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</si>
  <si>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</si>
  <si>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</si>
  <si>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</si>
  <si>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</si>
  <si>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</si>
  <si>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</si>
  <si>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</si>
  <si>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</si>
  <si>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</si>
  <si>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</si>
  <si>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</si>
  <si>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</si>
  <si>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</si>
  <si>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</si>
  <si>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</si>
  <si>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</si>
  <si>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</si>
  <si>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</si>
  <si>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</si>
  <si>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</si>
  <si>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</si>
  <si>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</si>
  <si>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</si>
  <si>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</si>
  <si>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</si>
  <si>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</si>
  <si>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</si>
  <si>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</si>
  <si>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</si>
  <si>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</si>
  <si>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</si>
  <si>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</si>
  <si>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</si>
  <si>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</si>
  <si>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</si>
  <si>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</si>
  <si>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</si>
  <si>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</si>
  <si>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</si>
  <si>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</si>
  <si>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</si>
  <si>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</si>
  <si>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</si>
  <si>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</si>
  <si>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</si>
  <si>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</si>
  <si>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</si>
  <si>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</si>
  <si>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</si>
  <si>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</si>
  <si>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</si>
  <si>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</si>
  <si>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</si>
  <si>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</si>
  <si>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</si>
  <si>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</si>
  <si>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</si>
  <si>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</si>
  <si>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</si>
  <si>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</si>
  <si>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</si>
  <si>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</si>
  <si>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</si>
  <si>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</si>
  <si>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</si>
  <si>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</si>
  <si>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</si>
  <si>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</si>
  <si>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</si>
  <si>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</si>
  <si>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</si>
  <si>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</si>
  <si>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</si>
  <si>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</si>
  <si>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</si>
  <si>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</si>
  <si>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</si>
  <si>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</si>
  <si>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</si>
  <si>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</si>
  <si>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</si>
  <si>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</si>
  <si>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</si>
  <si>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</si>
  <si>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</si>
  <si>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</si>
  <si>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</si>
  <si>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</si>
  <si>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</si>
  <si>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</si>
  <si>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</si>
  <si>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</si>
  <si>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</si>
  <si>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</si>
  <si>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</si>
  <si>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</si>
  <si>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</si>
  <si>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</si>
  <si>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</si>
  <si>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</si>
  <si>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</si>
  <si>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</si>
  <si>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</si>
  <si>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</si>
  <si>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</si>
  <si>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</si>
  <si>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</si>
  <si>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</si>
  <si>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</si>
  <si>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</si>
  <si>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</si>
  <si>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</si>
  <si>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</si>
  <si>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</si>
  <si>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</si>
  <si>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</si>
  <si>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</si>
  <si>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</si>
  <si>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</si>
  <si>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</si>
  <si>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</si>
  <si>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</si>
  <si>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</si>
  <si>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</si>
  <si>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</si>
  <si>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</si>
  <si>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</si>
  <si>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</si>
  <si>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</si>
  <si>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</si>
  <si>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</si>
  <si>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</si>
  <si>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</si>
  <si>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</si>
  <si>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</si>
  <si>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</si>
  <si>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</si>
  <si>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</si>
  <si>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</si>
  <si>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</si>
  <si>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</si>
  <si>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</si>
  <si>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</si>
  <si>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</si>
  <si>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</si>
  <si>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</si>
  <si>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</si>
  <si>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</si>
  <si>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</si>
  <si>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</si>
  <si>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</si>
  <si>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</si>
  <si>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</si>
  <si>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</si>
  <si>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</si>
  <si>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</si>
  <si>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</si>
  <si>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</si>
  <si>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</si>
  <si>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</si>
  <si>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</si>
  <si>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</si>
  <si>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</si>
  <si>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</si>
  <si>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</si>
  <si>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</si>
  <si>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</si>
  <si>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</si>
  <si>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</si>
  <si>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</si>
  <si>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</si>
  <si>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</si>
  <si>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</si>
  <si>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</si>
  <si>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</si>
  <si>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</si>
  <si>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</si>
  <si>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</si>
  <si>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</si>
  <si>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</si>
  <si>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</si>
  <si>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</si>
  <si>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</si>
  <si>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</si>
  <si>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</si>
  <si>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</si>
  <si>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</si>
  <si>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</si>
  <si>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</si>
  <si>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</si>
  <si>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</si>
  <si>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</si>
  <si>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</si>
  <si>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</si>
  <si>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</si>
  <si>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</si>
  <si>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</si>
  <si>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</si>
  <si>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</si>
  <si>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</si>
  <si>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</si>
  <si>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</si>
  <si>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</si>
  <si>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</si>
  <si>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</si>
  <si>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</si>
  <si>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</si>
  <si>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</si>
  <si>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</si>
  <si>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</si>
  <si>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</si>
  <si>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</si>
  <si>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</si>
  <si>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</si>
  <si>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</si>
  <si>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</si>
  <si>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</si>
  <si>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</si>
  <si>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</si>
  <si>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</si>
  <si>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</si>
  <si>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</si>
  <si>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</si>
  <si>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</si>
  <si>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</si>
  <si>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</si>
  <si>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</si>
  <si>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</si>
  <si>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</si>
  <si>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</si>
  <si>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</si>
  <si>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</si>
  <si>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</si>
  <si>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</si>
  <si>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</si>
  <si>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</si>
  <si>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</si>
  <si>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</si>
  <si>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</si>
  <si>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</si>
  <si>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</si>
  <si>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</si>
  <si>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</si>
  <si>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</si>
  <si>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</si>
  <si>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</si>
  <si>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</si>
  <si>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</si>
  <si>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</si>
  <si>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</si>
  <si>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</si>
  <si>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</si>
  <si>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</si>
  <si>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</si>
  <si>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</si>
  <si>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</si>
  <si>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</si>
  <si>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</si>
  <si>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</si>
  <si>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</si>
  <si>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</si>
  <si>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</si>
  <si>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</si>
  <si>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</si>
  <si>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</si>
  <si>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</si>
  <si>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</si>
  <si>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</si>
  <si>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</si>
  <si>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</si>
  <si>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</si>
  <si>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</si>
  <si>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</si>
  <si>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</si>
  <si>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</si>
  <si>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</si>
  <si>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</si>
  <si>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</si>
  <si>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</si>
  <si>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</si>
  <si>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</si>
  <si>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</si>
  <si>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</si>
  <si>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</si>
  <si>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</si>
  <si>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</si>
  <si>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</si>
  <si>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</si>
  <si>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</si>
  <si>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</si>
  <si>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</si>
  <si>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</si>
  <si>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</si>
  <si>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</si>
  <si>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</si>
  <si>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</si>
  <si>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</si>
  <si>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</si>
  <si>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</si>
  <si>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</si>
  <si>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</si>
  <si>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</si>
  <si>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</si>
  <si>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</si>
  <si>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</si>
  <si>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</si>
  <si>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</si>
  <si>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</si>
  <si>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</si>
  <si>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</si>
  <si>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</si>
  <si>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</si>
  <si>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</si>
  <si>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</si>
  <si>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</si>
  <si>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</si>
  <si>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</si>
  <si>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</si>
  <si>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</si>
  <si>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</si>
  <si>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</si>
  <si>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</si>
  <si>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</si>
  <si>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</si>
  <si>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</si>
  <si>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</si>
  <si>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</si>
  <si>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</si>
  <si>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</si>
  <si>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</si>
  <si>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</si>
  <si>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</si>
  <si>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</si>
  <si>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</si>
  <si>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</si>
  <si>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</si>
  <si>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</si>
  <si>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</si>
  <si>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</si>
  <si>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</si>
  <si>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</si>
  <si>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</si>
  <si>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</si>
  <si>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</si>
  <si>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</si>
  <si>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</si>
  <si>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</si>
  <si>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</si>
  <si>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</si>
  <si>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</si>
  <si>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</si>
  <si>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</si>
  <si>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</si>
  <si>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</si>
  <si>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</si>
  <si>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</si>
  <si>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</si>
  <si>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</si>
  <si>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</si>
  <si>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</si>
  <si>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</si>
  <si>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</si>
  <si>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</si>
  <si>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</si>
  <si>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</si>
  <si>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</si>
  <si>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</si>
  <si>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</si>
  <si>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</si>
  <si>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</si>
  <si>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</si>
  <si>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</si>
  <si>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</si>
  <si>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</si>
  <si>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</si>
  <si>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</si>
  <si>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</si>
  <si>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</si>
  <si>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</si>
  <si>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</si>
  <si>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</si>
  <si>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</si>
  <si>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</si>
  <si>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</si>
  <si>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</si>
  <si>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</si>
  <si>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</si>
  <si>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</si>
  <si>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</si>
  <si>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</si>
  <si>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</si>
  <si>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</si>
  <si>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</si>
  <si>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</si>
  <si>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</si>
  <si>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</si>
  <si>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</si>
  <si>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</si>
  <si>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</si>
  <si>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</si>
  <si>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</si>
  <si>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</si>
  <si>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</si>
  <si>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</si>
  <si>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</si>
  <si>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</si>
  <si>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</si>
  <si>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</si>
  <si>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</si>
  <si>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</si>
  <si>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</si>
  <si>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</si>
  <si>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</si>
  <si>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</si>
  <si>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</si>
  <si>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</si>
  <si>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</si>
  <si>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</si>
  <si>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</si>
  <si>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</si>
  <si>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</si>
  <si>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</si>
  <si>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</si>
  <si>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</si>
  <si>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</si>
  <si>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</si>
  <si>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</si>
  <si>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</si>
  <si>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</si>
  <si>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</si>
  <si>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</si>
  <si>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</si>
  <si>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</si>
  <si>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</si>
  <si>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</si>
  <si>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</si>
  <si>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</si>
  <si>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</si>
  <si>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</si>
  <si>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</si>
  <si>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</si>
  <si>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</si>
  <si>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</si>
  <si>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</si>
  <si>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</si>
  <si>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</si>
  <si>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</si>
  <si>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</si>
  <si>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</si>
  <si>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</si>
  <si>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</si>
  <si>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</si>
  <si>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</si>
  <si>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</si>
  <si>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</si>
  <si>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</si>
  <si>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</si>
  <si>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</si>
  <si>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</si>
  <si>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</si>
  <si>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</si>
  <si>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</si>
  <si>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</si>
  <si>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</si>
  <si>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</si>
  <si>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</si>
  <si>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</si>
  <si>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</si>
  <si>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</si>
  <si>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</si>
  <si>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</si>
  <si>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</si>
  <si>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</si>
  <si>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</si>
  <si>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</si>
  <si>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</si>
  <si>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</si>
  <si>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</si>
  <si>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</si>
  <si>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</si>
  <si>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</si>
  <si>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</si>
  <si>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</si>
  <si>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</si>
  <si>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</si>
  <si>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</si>
  <si>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</si>
  <si>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</si>
  <si>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</si>
  <si>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</si>
  <si>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</si>
  <si>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</si>
  <si>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</si>
  <si>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</si>
  <si>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</si>
  <si>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</si>
  <si>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</si>
  <si>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</si>
  <si>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</si>
  <si>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</si>
  <si>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</si>
  <si>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</si>
  <si>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</si>
  <si>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</si>
  <si>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</si>
  <si>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</si>
  <si>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</si>
  <si>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</si>
  <si>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</si>
  <si>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</si>
  <si>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</si>
  <si>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</si>
  <si>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</si>
  <si>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</si>
  <si>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</si>
  <si>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</si>
  <si>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</si>
  <si>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</si>
  <si>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</si>
  <si>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</si>
  <si>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</si>
  <si>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</si>
  <si>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</si>
  <si>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</si>
  <si>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</si>
  <si>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</si>
  <si>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</si>
  <si>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</si>
  <si>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</si>
  <si>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</si>
  <si>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</si>
  <si>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</si>
  <si>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</si>
  <si>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</si>
  <si>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</si>
  <si>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</si>
  <si>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</si>
  <si>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</si>
  <si>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</si>
  <si>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</si>
  <si>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</si>
  <si>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</si>
  <si>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</si>
  <si>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</si>
  <si>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</si>
  <si>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</si>
  <si>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</si>
  <si>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</si>
  <si>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</si>
  <si>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</si>
  <si>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</si>
  <si>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</si>
  <si>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</si>
  <si>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</si>
  <si>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</si>
  <si>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</si>
  <si>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</si>
  <si>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</si>
  <si>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</si>
  <si>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</si>
  <si>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</si>
  <si>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</si>
  <si>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</si>
  <si>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</si>
  <si>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</si>
  <si>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</si>
  <si>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</si>
  <si>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</si>
  <si>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</si>
  <si>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</si>
  <si>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</si>
  <si>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</si>
  <si>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</si>
  <si>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</si>
  <si>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</si>
  <si>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</si>
  <si>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</si>
  <si>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</si>
  <si>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</si>
  <si>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</si>
  <si>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</si>
  <si>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</si>
  <si>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</si>
  <si>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</si>
  <si>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</si>
  <si>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</si>
  <si>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</si>
  <si>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</si>
  <si>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</si>
  <si>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</si>
  <si>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</si>
  <si>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</si>
  <si>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</si>
  <si>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</si>
  <si>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</si>
  <si>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</si>
  <si>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</si>
  <si>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</si>
  <si>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</si>
  <si>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</si>
  <si>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</si>
  <si>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</si>
  <si>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</si>
  <si>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</si>
  <si>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</si>
  <si>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</si>
  <si>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</si>
  <si>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</si>
  <si>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</si>
  <si>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</si>
  <si>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</si>
  <si>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</si>
  <si>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</si>
  <si>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</si>
  <si>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</si>
  <si>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</si>
  <si>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</si>
  <si>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</si>
  <si>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</si>
  <si>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</si>
  <si>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</si>
  <si>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</si>
  <si>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</si>
  <si>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</si>
  <si>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</si>
  <si>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</si>
  <si>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</si>
  <si>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</si>
  <si>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</si>
  <si>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</si>
  <si>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</si>
  <si>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</si>
  <si>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</si>
  <si>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</si>
  <si>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</si>
  <si>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</si>
  <si>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</si>
  <si>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</si>
  <si>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</si>
  <si>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</si>
  <si>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</si>
  <si>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</si>
  <si>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</si>
  <si>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</si>
  <si>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</si>
  <si>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</si>
  <si>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</si>
  <si>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</si>
  <si>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</si>
  <si>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</si>
  <si>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</si>
  <si>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</si>
  <si>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</si>
  <si>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</si>
  <si>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</si>
  <si>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</si>
  <si>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</si>
  <si>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</si>
  <si>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</si>
  <si>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</si>
  <si>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</si>
  <si>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</si>
  <si>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</si>
  <si>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</si>
  <si>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</si>
  <si>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</si>
  <si>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</si>
  <si>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</si>
  <si>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</si>
  <si>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</si>
  <si>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</si>
  <si>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</si>
  <si>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</si>
  <si>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</si>
  <si>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</si>
  <si>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</si>
  <si>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</si>
  <si>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</si>
  <si>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</si>
  <si>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</si>
  <si>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</si>
  <si>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</si>
  <si>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</si>
  <si>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</si>
  <si>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</si>
  <si>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</si>
  <si>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</si>
  <si>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</si>
  <si>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</si>
  <si>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</si>
  <si>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</si>
  <si>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</si>
  <si>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</si>
  <si>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</si>
  <si>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</si>
  <si>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</si>
  <si>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</si>
  <si>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</si>
  <si>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</si>
  <si>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</si>
  <si>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</si>
  <si>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</si>
  <si>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</si>
  <si>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</si>
  <si>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</si>
  <si>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</si>
  <si>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</si>
  <si>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</si>
  <si>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</si>
  <si>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</si>
  <si>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</si>
  <si>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</si>
  <si>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</si>
  <si>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</si>
  <si>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</si>
  <si>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</si>
  <si>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</si>
  <si>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</si>
  <si>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</si>
  <si>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</si>
  <si>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</si>
  <si>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</si>
  <si>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</si>
  <si>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</si>
  <si>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</si>
  <si>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</si>
  <si>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</si>
  <si>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</si>
  <si>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</si>
  <si>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</si>
  <si>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</si>
  <si>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</si>
  <si>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</si>
  <si>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</si>
  <si>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</si>
  <si>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</si>
  <si>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</si>
  <si>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</si>
  <si>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</si>
  <si>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</si>
  <si>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</si>
  <si>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</si>
  <si>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</si>
  <si>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</si>
  <si>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</si>
  <si>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</si>
  <si>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</si>
  <si>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</si>
  <si>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</si>
  <si>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</si>
  <si>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</si>
  <si>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</si>
  <si>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</si>
  <si>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</si>
  <si>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</si>
  <si>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</si>
  <si>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</si>
  <si>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</si>
  <si>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</si>
  <si>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</si>
  <si>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</si>
  <si>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</si>
  <si>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</si>
  <si>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</si>
  <si>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</si>
  <si>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</si>
  <si>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</si>
  <si>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</si>
  <si>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</si>
  <si>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</si>
  <si>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</si>
  <si>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</si>
  <si>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</si>
  <si>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</si>
  <si>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</si>
  <si>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</si>
  <si>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</si>
  <si>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</si>
  <si>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</si>
  <si>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</si>
  <si>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</si>
  <si>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</si>
  <si>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</si>
  <si>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</si>
  <si>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</si>
  <si>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</si>
  <si>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</si>
  <si>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</si>
  <si>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</si>
  <si>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</si>
  <si>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</si>
  <si>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</si>
  <si>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</si>
  <si>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</si>
  <si>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</si>
  <si>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</si>
  <si>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</si>
  <si>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</si>
  <si>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</si>
  <si>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</si>
  <si>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</si>
  <si>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</si>
  <si>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</si>
  <si>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</si>
  <si>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</si>
  <si>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</si>
  <si>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</si>
  <si>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</si>
  <si>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</si>
  <si>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</si>
  <si>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</si>
  <si>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</si>
  <si>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</si>
  <si>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</si>
  <si>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</si>
  <si>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</si>
  <si>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</si>
  <si>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</si>
  <si>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</si>
  <si>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</si>
  <si>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</si>
  <si>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</si>
  <si>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</si>
  <si>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</si>
  <si>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</si>
  <si>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</si>
  <si>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</si>
  <si>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</si>
  <si>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</si>
  <si>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</si>
  <si>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</si>
  <si>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</si>
  <si>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</si>
  <si>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</si>
  <si>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</si>
  <si>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</si>
  <si>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</si>
  <si>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</si>
  <si>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</si>
  <si>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</si>
  <si>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</si>
  <si>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</si>
  <si>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</si>
  <si>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</si>
  <si>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</si>
  <si>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</si>
  <si>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</si>
  <si>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</si>
  <si>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</si>
  <si>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</si>
  <si>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</si>
  <si>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</si>
  <si>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</si>
  <si>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</si>
  <si>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</si>
  <si>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</si>
  <si>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</si>
  <si>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</si>
  <si>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</si>
  <si>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</si>
  <si>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</si>
  <si>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</si>
  <si>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</si>
  <si>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</si>
  <si>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</si>
  <si>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</si>
  <si>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</si>
  <si>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</si>
  <si>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</si>
  <si>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</si>
  <si>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</si>
  <si>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</si>
  <si>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</si>
  <si>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</si>
  <si>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</si>
  <si>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</si>
  <si>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</si>
  <si>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</si>
  <si>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</si>
  <si>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</si>
  <si>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</si>
  <si>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</si>
  <si>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</si>
  <si>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</si>
  <si>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</si>
  <si>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</si>
  <si>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</si>
  <si>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</si>
  <si>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</si>
  <si>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</si>
  <si>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</si>
  <si>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</si>
  <si>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</si>
  <si>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</si>
  <si>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</si>
  <si>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</si>
  <si>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</si>
  <si>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</si>
  <si>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</si>
  <si>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</si>
  <si>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</si>
  <si>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</si>
  <si>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</si>
  <si>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</si>
  <si>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</si>
  <si>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</si>
  <si>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</si>
  <si>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</si>
  <si>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</si>
  <si>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</si>
  <si>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</si>
  <si>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</si>
  <si>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</si>
  <si>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</si>
  <si>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</si>
  <si>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</si>
  <si>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</si>
  <si>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</si>
  <si>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</si>
  <si>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</si>
  <si>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</si>
  <si>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</si>
  <si>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</si>
  <si>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</si>
  <si>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</si>
  <si>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</si>
  <si>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</si>
  <si>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</si>
  <si>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</si>
  <si>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</si>
  <si>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</si>
  <si>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</si>
  <si>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</si>
  <si>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</si>
  <si>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</si>
  <si>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</si>
  <si>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</si>
  <si>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</si>
  <si>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</si>
  <si>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</si>
  <si>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</si>
  <si>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</si>
  <si>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</si>
  <si>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</si>
  <si>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</si>
  <si>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</si>
  <si>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</si>
  <si>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</si>
  <si>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</si>
  <si>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</si>
  <si>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</si>
  <si>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</si>
  <si>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</si>
  <si>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</si>
  <si>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</si>
  <si>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</si>
  <si>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</si>
  <si>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</si>
  <si>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</si>
  <si>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</si>
  <si>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</si>
  <si>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</si>
  <si>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</si>
  <si>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</si>
  <si>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</si>
  <si>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</si>
  <si>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</si>
  <si>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</si>
  <si>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</si>
  <si>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</si>
  <si>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</si>
  <si>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</si>
  <si>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</si>
  <si>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</si>
  <si>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</si>
  <si>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</si>
  <si>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</si>
  <si>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</si>
  <si>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</si>
  <si>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</si>
  <si>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</si>
  <si>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</si>
  <si>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</si>
  <si>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</si>
  <si>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</si>
  <si>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</si>
  <si>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</si>
  <si>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</si>
  <si>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</si>
  <si>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</si>
  <si>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</si>
  <si>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</si>
  <si>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</si>
  <si>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</si>
  <si>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</si>
  <si>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</si>
  <si>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</si>
  <si>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</si>
  <si>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</si>
  <si>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</si>
  <si>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</si>
  <si>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</si>
  <si>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</si>
  <si>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</si>
  <si>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</si>
  <si>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</si>
  <si>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</si>
  <si>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</si>
  <si>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</si>
  <si>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</si>
  <si>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</si>
  <si>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</si>
  <si>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</si>
  <si>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</si>
  <si>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</si>
  <si>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</si>
  <si>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</si>
  <si>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</si>
  <si>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</si>
  <si>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</si>
  <si>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</si>
  <si>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</si>
  <si>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</si>
  <si>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</si>
  <si>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</si>
  <si>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</si>
  <si>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</si>
  <si>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</si>
  <si>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</si>
  <si>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</si>
  <si>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</si>
  <si>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</si>
  <si>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</si>
  <si>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</si>
  <si>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</si>
  <si>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</si>
  <si>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</si>
  <si>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</si>
  <si>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</si>
  <si>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</si>
  <si>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</si>
  <si>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</si>
  <si>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</si>
  <si>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</si>
  <si>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</si>
  <si>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</si>
  <si>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</si>
  <si>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</si>
  <si>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</si>
  <si>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</si>
  <si>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</si>
  <si>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</si>
  <si>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</si>
  <si>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</si>
  <si>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</si>
  <si>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</si>
  <si>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</si>
  <si>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</si>
  <si>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</si>
  <si>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</si>
  <si>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</si>
  <si>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</si>
  <si>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</si>
  <si>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</si>
  <si>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</si>
  <si>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</si>
  <si>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</si>
  <si>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</si>
  <si>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</si>
  <si>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</si>
  <si>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</si>
  <si>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</si>
  <si>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</si>
  <si>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</si>
  <si>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</si>
  <si>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</si>
  <si>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</si>
  <si>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</si>
  <si>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</si>
  <si>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</si>
  <si>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</si>
  <si>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</si>
  <si>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</si>
  <si>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</si>
  <si>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</si>
  <si>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</si>
  <si>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</si>
  <si>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</si>
  <si>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</si>
  <si>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</si>
  <si>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</si>
  <si>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</si>
  <si>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</si>
  <si>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</si>
  <si>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</si>
  <si>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</si>
  <si>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</si>
  <si>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</si>
  <si>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</si>
  <si>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</si>
  <si>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</si>
  <si>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</si>
  <si>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</si>
  <si>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</si>
  <si>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</si>
  <si>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</si>
  <si>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</si>
  <si>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</si>
  <si>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</si>
  <si>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</si>
  <si>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</si>
  <si>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</si>
  <si>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</si>
  <si>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</si>
  <si>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</si>
  <si>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</si>
  <si>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</si>
  <si>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</si>
  <si>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</si>
  <si>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</si>
  <si>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</si>
  <si>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</si>
  <si>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</si>
  <si>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</si>
  <si>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</si>
  <si>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</si>
  <si>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</si>
  <si>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</si>
  <si>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</si>
  <si>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</si>
  <si>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</si>
  <si>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</si>
  <si>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</si>
  <si>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</si>
  <si>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</si>
  <si>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</si>
  <si>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</si>
  <si>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</si>
  <si>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</si>
  <si>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</si>
  <si>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</si>
  <si>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</si>
  <si>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</si>
  <si>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</si>
  <si>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</si>
  <si>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</si>
  <si>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</si>
  <si>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</si>
  <si>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</si>
  <si>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</si>
  <si>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</si>
  <si>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</si>
  <si>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</si>
  <si>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</si>
  <si>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</si>
  <si>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</si>
  <si>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</si>
  <si>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</si>
  <si>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</si>
  <si>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</si>
  <si>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</si>
  <si>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</si>
  <si>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</si>
  <si>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</si>
  <si>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</si>
  <si>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</si>
  <si>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</si>
  <si>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</si>
  <si>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</si>
  <si>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</si>
  <si>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</si>
  <si>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</si>
  <si>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</si>
  <si>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</si>
  <si>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</si>
  <si>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</si>
  <si>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</si>
  <si>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</si>
  <si>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</si>
  <si>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</si>
  <si>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</si>
  <si>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</si>
  <si>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</si>
  <si>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</si>
  <si>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</si>
  <si>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</si>
  <si>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</si>
  <si>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</si>
  <si>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</si>
  <si>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</si>
  <si>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</si>
  <si>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</si>
  <si>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</si>
  <si>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</si>
  <si>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</si>
  <si>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</si>
  <si>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</si>
  <si>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</si>
  <si>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</si>
  <si>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</si>
  <si>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</si>
  <si>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</si>
  <si>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</si>
  <si>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</si>
  <si>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</si>
  <si>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</si>
  <si>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</si>
  <si>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</si>
  <si>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</si>
  <si>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</si>
  <si>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</si>
  <si>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</si>
  <si>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</si>
  <si>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</si>
  <si>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</si>
  <si>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</si>
  <si>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</si>
  <si>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</si>
  <si>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</si>
  <si>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</si>
  <si>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</si>
  <si>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</si>
  <si>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</si>
  <si>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</si>
  <si>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</si>
  <si>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</si>
  <si>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</si>
  <si>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</si>
  <si>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</si>
  <si>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</si>
  <si>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</si>
  <si>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</si>
  <si>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</si>
  <si>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</si>
  <si>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</si>
  <si>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</si>
  <si>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</si>
  <si>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</si>
  <si>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</si>
  <si>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</si>
  <si>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</si>
  <si>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</si>
  <si>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</si>
  <si>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</si>
  <si>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</si>
  <si>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</si>
  <si>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</si>
  <si>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</si>
  <si>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</si>
  <si>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</si>
  <si>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</si>
  <si>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</si>
  <si>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</si>
  <si>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</si>
  <si>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</si>
  <si>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</si>
  <si>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</si>
  <si>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</si>
  <si>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</si>
  <si>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</si>
  <si>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</si>
  <si>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</si>
  <si>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</si>
  <si>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</si>
  <si>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</si>
  <si>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</si>
  <si>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</si>
  <si>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</si>
  <si>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</si>
  <si>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</si>
  <si>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</si>
  <si>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</si>
  <si>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</si>
  <si>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</si>
  <si>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</si>
  <si>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</si>
  <si>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</si>
  <si>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</si>
  <si>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</si>
  <si>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</si>
  <si>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</si>
  <si>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</si>
  <si>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</si>
  <si>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</si>
  <si>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</si>
  <si>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</si>
  <si>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</si>
  <si>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</si>
  <si>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</si>
  <si>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</si>
  <si>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</si>
  <si>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</si>
  <si>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</si>
  <si>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</si>
  <si>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</si>
  <si>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</si>
  <si>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</si>
  <si>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</si>
  <si>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</si>
  <si>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</si>
  <si>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</si>
  <si>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</si>
  <si>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</si>
  <si>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</si>
  <si>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</si>
  <si>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</si>
  <si>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</si>
  <si>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</si>
  <si>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</si>
  <si>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</si>
  <si>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</si>
  <si>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</si>
  <si>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</si>
  <si>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</si>
  <si>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</si>
  <si>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</si>
  <si>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</si>
  <si>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</si>
  <si>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</si>
  <si>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</si>
  <si>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</si>
  <si>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</si>
  <si>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</si>
  <si>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</si>
  <si>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</si>
  <si>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</si>
  <si>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</si>
  <si>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</si>
  <si>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</si>
  <si>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</si>
  <si>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</si>
  <si>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</si>
  <si>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</si>
  <si>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</si>
  <si>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</si>
  <si>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</si>
  <si>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</si>
  <si>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</si>
  <si>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</si>
  <si>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</si>
  <si>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</si>
  <si>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</si>
  <si>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</si>
  <si>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</si>
  <si>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</si>
  <si>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</si>
  <si>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</si>
  <si>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</si>
  <si>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</si>
  <si>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</si>
  <si>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</si>
  <si>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</si>
  <si>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</si>
  <si>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</si>
  <si>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</si>
  <si>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</si>
  <si>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</si>
  <si>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</si>
  <si>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</si>
  <si>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</si>
  <si>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</si>
  <si>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</si>
  <si>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</si>
  <si>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</si>
  <si>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</si>
  <si>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</si>
  <si>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</si>
  <si>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</si>
  <si>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</si>
  <si>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</si>
  <si>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</si>
  <si>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</si>
  <si>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</si>
  <si>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</si>
  <si>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</si>
  <si>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</si>
  <si>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</si>
  <si>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</si>
  <si>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</si>
  <si>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</si>
  <si>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</si>
  <si>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</si>
  <si>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</si>
  <si>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</si>
  <si>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</si>
  <si>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</si>
  <si>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</si>
  <si>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</si>
  <si>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</si>
  <si>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</si>
  <si>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</si>
  <si>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</si>
  <si>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</si>
  <si>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</si>
  <si>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</si>
  <si>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</si>
  <si>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</si>
  <si>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</si>
  <si>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</si>
  <si>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</si>
  <si>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</si>
  <si>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</si>
  <si>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</si>
  <si>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</si>
  <si>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</si>
  <si>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</si>
  <si>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</si>
  <si>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</si>
  <si>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</si>
  <si>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</si>
  <si>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</si>
  <si>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</si>
  <si>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</si>
  <si>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</si>
  <si>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</si>
  <si>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</si>
  <si>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</si>
  <si>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</si>
  <si>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</si>
  <si>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</si>
  <si>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</si>
  <si>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</si>
  <si>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</si>
  <si>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</si>
  <si>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</si>
  <si>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</si>
  <si>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</si>
  <si>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</si>
  <si>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</si>
  <si>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</si>
  <si>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</si>
  <si>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</si>
  <si>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</si>
  <si>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</si>
  <si>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</si>
  <si>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</si>
  <si>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</si>
  <si>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</si>
  <si>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</si>
  <si>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</si>
  <si>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</si>
  <si>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</si>
  <si>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</si>
  <si>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</si>
  <si>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</si>
  <si>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</si>
  <si>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</si>
  <si>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</si>
  <si>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</si>
  <si>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</si>
  <si>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</si>
  <si>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</si>
  <si>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</si>
  <si>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</si>
  <si>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</si>
  <si>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</si>
  <si>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</si>
  <si>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</si>
  <si>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</si>
  <si>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</si>
  <si>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</si>
  <si>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</si>
  <si>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</si>
  <si>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</si>
  <si>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</si>
  <si>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</si>
  <si>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</si>
  <si>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</si>
  <si>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</si>
  <si>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</si>
  <si>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</si>
  <si>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</si>
  <si>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</si>
  <si>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</si>
  <si>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</si>
  <si>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</si>
  <si>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</si>
  <si>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</si>
  <si>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</si>
  <si>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</si>
  <si>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</si>
  <si>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</si>
  <si>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</si>
  <si>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</si>
  <si>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</si>
  <si>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</si>
  <si>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</si>
  <si>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</si>
  <si>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</si>
  <si>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</si>
  <si>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</si>
  <si>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</si>
  <si>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</si>
  <si>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</si>
  <si>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</si>
  <si>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</si>
  <si>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</si>
  <si>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</si>
  <si>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</si>
  <si>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</si>
  <si>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</si>
  <si>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</si>
  <si>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</si>
  <si>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</si>
  <si>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</si>
  <si>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</si>
  <si>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</si>
  <si>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</si>
  <si>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</si>
  <si>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</si>
  <si>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</si>
  <si>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</si>
  <si>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</si>
  <si>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</si>
  <si>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</si>
  <si>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</si>
  <si>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</si>
  <si>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</si>
  <si>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</si>
  <si>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</si>
  <si>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</si>
  <si>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</si>
  <si>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</si>
  <si>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</si>
  <si>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</si>
  <si>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</si>
  <si>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</si>
  <si>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</si>
  <si>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</si>
  <si>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</si>
  <si>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</si>
  <si>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</si>
  <si>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</si>
  <si>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</si>
  <si>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</si>
  <si>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</si>
  <si>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</si>
  <si>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</si>
  <si>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</si>
  <si>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</si>
  <si>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</si>
  <si>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</si>
  <si>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</si>
  <si>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</si>
  <si>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</si>
  <si>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</si>
  <si>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</si>
  <si>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</si>
  <si>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</si>
  <si>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</si>
  <si>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</si>
  <si>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</si>
  <si>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</si>
  <si>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</si>
  <si>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</si>
  <si>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</si>
  <si>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</si>
  <si>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</si>
  <si>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</si>
  <si>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</si>
  <si>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</si>
  <si>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</si>
  <si>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</si>
  <si>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</si>
  <si>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</si>
  <si>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</si>
  <si>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</si>
  <si>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</si>
  <si>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</si>
  <si>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</si>
  <si>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</si>
  <si>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</si>
  <si>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</si>
  <si>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</si>
  <si>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</si>
  <si>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</si>
  <si>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</si>
  <si>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</si>
  <si>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</si>
  <si>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</si>
  <si>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</si>
  <si>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</si>
  <si>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</si>
  <si>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</si>
  <si>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</si>
  <si>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</si>
  <si>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</si>
  <si>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</si>
  <si>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</si>
  <si>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</si>
  <si>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</si>
  <si>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</si>
  <si>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</si>
  <si>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</si>
  <si>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</si>
  <si>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</si>
  <si>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</si>
  <si>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</si>
  <si>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</si>
  <si>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</si>
  <si>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</si>
  <si>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</si>
  <si>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</si>
  <si>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</si>
  <si>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</si>
  <si>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</si>
  <si>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</si>
  <si>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</si>
  <si>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</si>
  <si>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</si>
  <si>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</si>
  <si>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</si>
  <si>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</si>
  <si>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</si>
  <si>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</si>
  <si>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</si>
  <si>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</si>
  <si>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</si>
  <si>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</si>
  <si>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</si>
  <si>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</si>
  <si>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</si>
  <si>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</si>
  <si>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</si>
  <si>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</si>
  <si>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</si>
  <si>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</si>
  <si>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</si>
  <si>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</si>
  <si>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</si>
  <si>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</si>
  <si>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</si>
  <si>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</si>
  <si>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</si>
  <si>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</si>
  <si>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</si>
  <si>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</si>
  <si>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</si>
  <si>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</si>
  <si>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</si>
  <si>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</si>
  <si>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</si>
  <si>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</si>
  <si>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</si>
  <si>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</si>
  <si>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</si>
  <si>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</si>
  <si>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</si>
  <si>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</si>
  <si>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</si>
  <si>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</si>
  <si>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</si>
  <si>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</si>
  <si>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</si>
  <si>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</si>
  <si>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</si>
  <si>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</si>
  <si>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</si>
  <si>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</si>
  <si>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</si>
  <si>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</si>
  <si>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</si>
  <si>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</si>
  <si>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</si>
  <si>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</si>
  <si>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</si>
  <si>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</si>
  <si>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</si>
  <si>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</si>
  <si>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</si>
  <si>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</si>
  <si>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</si>
  <si>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</si>
  <si>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</si>
  <si>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</si>
  <si>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</si>
  <si>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</si>
  <si>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</si>
  <si>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</si>
  <si>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</si>
  <si>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</si>
  <si>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</si>
  <si>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</si>
  <si>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</si>
  <si>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</si>
  <si>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</si>
  <si>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</si>
  <si>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</si>
  <si>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</si>
  <si>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</si>
  <si>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</si>
  <si>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</si>
  <si>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</si>
  <si>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</si>
  <si>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</si>
  <si>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</si>
  <si>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</si>
  <si>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</si>
  <si>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</si>
  <si>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</si>
  <si>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</si>
  <si>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</si>
  <si>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</si>
  <si>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</si>
  <si>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</si>
  <si>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</si>
  <si>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</si>
  <si>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</si>
  <si>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</si>
  <si>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</si>
  <si>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</si>
  <si>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</si>
  <si>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</si>
  <si>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</si>
  <si>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</si>
  <si>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</si>
  <si>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</si>
  <si>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</si>
  <si>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</si>
  <si>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</si>
  <si>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</si>
  <si>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</si>
  <si>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</si>
  <si>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</si>
  <si>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</si>
  <si>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</si>
  <si>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</si>
  <si>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</si>
  <si>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</si>
  <si>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</si>
  <si>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</si>
  <si>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</si>
  <si>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</si>
  <si>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</si>
  <si>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</si>
  <si>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</si>
  <si>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</si>
  <si>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</si>
  <si>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</si>
  <si>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</si>
  <si>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</si>
  <si>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</si>
  <si>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</si>
  <si>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</si>
  <si>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</si>
  <si>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</si>
  <si>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</si>
  <si>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</si>
  <si>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</si>
  <si>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</si>
  <si>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</si>
  <si>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</si>
  <si>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</si>
  <si>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</si>
  <si>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</si>
  <si>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</si>
  <si>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</si>
  <si>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</si>
  <si>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</si>
  <si>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</si>
  <si>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</si>
  <si>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</si>
  <si>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</si>
  <si>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</si>
  <si>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</si>
  <si>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</si>
  <si>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</si>
  <si>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</si>
  <si>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</si>
  <si>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</si>
  <si>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</si>
  <si>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</si>
  <si>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</si>
  <si>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</si>
  <si>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</si>
  <si>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</si>
  <si>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</si>
  <si>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</si>
  <si>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</si>
  <si>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</si>
  <si>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</si>
  <si>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</si>
  <si>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</si>
  <si>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</si>
  <si>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</si>
  <si>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</si>
  <si>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</si>
  <si>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</si>
  <si>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</si>
  <si>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</si>
  <si>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</si>
  <si>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</si>
  <si>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</si>
  <si>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</si>
  <si>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</si>
  <si>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</si>
  <si>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</si>
  <si>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</si>
  <si>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</si>
  <si>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</si>
  <si>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</si>
  <si>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</si>
  <si>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</si>
  <si>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</si>
  <si>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</si>
  <si>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</si>
  <si>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</si>
  <si>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</si>
  <si>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</si>
  <si>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</si>
  <si>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</si>
  <si>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</si>
  <si>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</si>
  <si>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</si>
  <si>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</si>
  <si>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</si>
  <si>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</si>
  <si>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</si>
  <si>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</si>
  <si>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</si>
  <si>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</si>
  <si>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</si>
  <si>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</si>
  <si>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</si>
  <si>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</si>
  <si>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</si>
  <si>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</si>
  <si>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</si>
  <si>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</si>
  <si>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</si>
  <si>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</si>
  <si>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</si>
  <si>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</si>
  <si>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</si>
  <si>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</si>
  <si>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</si>
  <si>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</si>
  <si>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</si>
  <si>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</si>
  <si>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</si>
  <si>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</si>
  <si>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</si>
  <si>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</si>
  <si>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</si>
  <si>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</si>
  <si>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</si>
  <si>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</si>
  <si>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</si>
  <si>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</si>
  <si>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</si>
  <si>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</si>
  <si>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</si>
  <si>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</si>
  <si>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</si>
  <si>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</si>
  <si>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</si>
  <si>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</si>
  <si>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</si>
  <si>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</si>
  <si>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</si>
  <si>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</si>
  <si>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</si>
  <si>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</si>
  <si>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</si>
  <si>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</si>
  <si>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</si>
  <si>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</si>
  <si>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</si>
  <si>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</si>
  <si>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</si>
  <si>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</si>
  <si>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</si>
  <si>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</si>
  <si>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</si>
  <si>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</si>
  <si>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</si>
  <si>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</si>
  <si>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</si>
  <si>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</si>
  <si>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</si>
  <si>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</si>
  <si>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</si>
  <si>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</si>
  <si>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</si>
  <si>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</si>
  <si>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</si>
  <si>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</si>
  <si>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</si>
  <si>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</si>
  <si>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</si>
  <si>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</si>
  <si>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</si>
  <si>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</si>
  <si>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</si>
  <si>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</si>
  <si>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</si>
  <si>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</si>
  <si>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</si>
  <si>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</si>
  <si>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</si>
  <si>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</si>
  <si>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</si>
  <si>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</si>
  <si>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</si>
  <si>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</si>
  <si>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</si>
  <si>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</si>
  <si>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</si>
  <si>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</si>
  <si>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</si>
  <si>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</si>
  <si>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</si>
  <si>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</si>
  <si>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</si>
  <si>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</si>
  <si>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</si>
  <si>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</si>
  <si>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</si>
  <si>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</si>
  <si>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</si>
  <si>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</si>
  <si>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</si>
  <si>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</si>
  <si>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</si>
  <si>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</si>
  <si>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</si>
  <si>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</si>
  <si>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</si>
  <si>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</si>
  <si>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</si>
  <si>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</si>
  <si>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</si>
  <si>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</si>
  <si>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</si>
  <si>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</si>
  <si>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</si>
  <si>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</si>
  <si>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</si>
  <si>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</si>
  <si>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</si>
  <si>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</si>
  <si>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</si>
  <si>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</si>
  <si>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</si>
  <si>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</si>
  <si>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</si>
  <si>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</si>
  <si>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</si>
  <si>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</si>
  <si>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</si>
  <si>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</si>
  <si>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</si>
  <si>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</si>
  <si>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</si>
  <si>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</si>
  <si>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</si>
  <si>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</si>
  <si>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</si>
  <si>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</si>
  <si>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</si>
  <si>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</si>
  <si>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</si>
  <si>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</si>
  <si>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</si>
  <si>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</si>
  <si>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</si>
  <si>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</si>
  <si>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</si>
  <si>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</si>
  <si>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</si>
  <si>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</si>
  <si>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</si>
  <si>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</si>
  <si>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</si>
  <si>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</si>
  <si>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</si>
  <si>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</si>
  <si>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</si>
  <si>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</si>
  <si>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</si>
  <si>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</si>
  <si>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</si>
  <si>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</si>
  <si>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</si>
  <si>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</si>
  <si>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</si>
  <si>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</si>
  <si>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</si>
  <si>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</si>
  <si>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</si>
  <si>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</si>
  <si>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</si>
  <si>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</si>
  <si>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</si>
  <si>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</si>
  <si>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</si>
  <si>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</si>
  <si>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</si>
  <si>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</si>
  <si>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</si>
  <si>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</si>
  <si>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</si>
  <si>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</si>
  <si>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</si>
  <si>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</si>
  <si>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</si>
  <si>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</si>
  <si>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</si>
  <si>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</si>
  <si>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</si>
  <si>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</si>
  <si>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</si>
  <si>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</si>
  <si>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</si>
  <si>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</si>
  <si>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</si>
  <si>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</si>
  <si>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</si>
  <si>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</si>
  <si>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</si>
  <si>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</si>
  <si>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</si>
  <si>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</si>
  <si>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</si>
  <si>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</si>
  <si>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</si>
  <si>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</si>
  <si>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</si>
  <si>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</si>
  <si>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</si>
  <si>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</si>
  <si>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</si>
  <si>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</si>
  <si>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</si>
  <si>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</si>
  <si>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</si>
  <si>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</si>
  <si>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</si>
  <si>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</si>
  <si>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</si>
  <si>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</si>
  <si>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</si>
  <si>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</si>
  <si>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</si>
  <si>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</si>
  <si>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</si>
  <si>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</si>
  <si>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</si>
  <si>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</si>
  <si>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</si>
  <si>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</si>
  <si>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</si>
  <si>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</si>
  <si>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</si>
  <si>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</si>
  <si>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</si>
  <si>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</si>
  <si>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</si>
  <si>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</si>
  <si>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</si>
  <si>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</si>
  <si>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</si>
  <si>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</si>
  <si>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</si>
  <si>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</si>
  <si>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</si>
  <si>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</si>
  <si>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</si>
  <si>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</si>
  <si>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</si>
  <si>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</si>
  <si>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</si>
  <si>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</si>
  <si>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</si>
  <si>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</si>
  <si>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</si>
  <si>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</si>
  <si>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</si>
  <si>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</si>
  <si>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</si>
  <si>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</si>
  <si>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</si>
  <si>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</si>
  <si>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</si>
  <si>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</si>
  <si>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</si>
  <si>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</si>
  <si>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</si>
  <si>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</si>
  <si>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</si>
  <si>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</si>
  <si>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</si>
  <si>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</si>
  <si>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</si>
  <si>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</si>
  <si>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</si>
  <si>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</si>
  <si>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</si>
  <si>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</si>
  <si>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</si>
  <si>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</si>
  <si>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</si>
  <si>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</si>
  <si>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</si>
  <si>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</si>
  <si>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</si>
  <si>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</si>
  <si>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</si>
  <si>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</si>
  <si>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</si>
  <si>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</si>
  <si>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</si>
  <si>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</si>
  <si>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</si>
  <si>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</si>
  <si>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</si>
  <si>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</si>
  <si>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</si>
  <si>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</si>
  <si>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</si>
  <si>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</si>
  <si>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</si>
  <si>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</si>
  <si>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</si>
  <si>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</si>
  <si>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</si>
  <si>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</si>
  <si>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</si>
  <si>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</si>
  <si>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</si>
  <si>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</si>
  <si>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</si>
  <si>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</si>
  <si>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</si>
  <si>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</si>
  <si>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</si>
  <si>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</si>
  <si>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</si>
  <si>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</si>
  <si>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</si>
  <si>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</si>
  <si>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</si>
  <si>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</si>
  <si>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</si>
  <si>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</si>
  <si>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</si>
  <si>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</si>
  <si>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</si>
  <si>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</si>
  <si>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</si>
  <si>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</si>
  <si>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</si>
  <si>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</si>
  <si>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</si>
  <si>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</si>
  <si>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</si>
  <si>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</si>
  <si>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</si>
  <si>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</si>
  <si>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</si>
  <si>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</si>
  <si>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</si>
  <si>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</si>
  <si>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</si>
  <si>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</si>
  <si>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</si>
  <si>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</si>
  <si>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</si>
  <si>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</si>
  <si>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</si>
  <si>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</si>
  <si>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</si>
  <si>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</si>
  <si>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</si>
  <si>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</si>
  <si>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</si>
  <si>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</si>
  <si>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</si>
  <si>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</si>
  <si>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</si>
  <si>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</si>
  <si>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</si>
  <si>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</si>
  <si>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</si>
  <si>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</si>
  <si>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</si>
  <si>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</si>
  <si>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</si>
  <si>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</si>
  <si>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</si>
  <si>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</si>
  <si>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</si>
  <si>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</si>
  <si>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</si>
  <si>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</si>
  <si>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</si>
  <si>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</si>
  <si>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</si>
  <si>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</si>
  <si>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</si>
  <si>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</si>
  <si>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</si>
  <si>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</si>
  <si>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</si>
  <si>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</si>
  <si>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</si>
  <si>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</si>
  <si>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</si>
  <si>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</si>
  <si>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</si>
  <si>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</si>
  <si>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</si>
  <si>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</si>
  <si>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</si>
  <si>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</si>
  <si>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</si>
  <si>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</si>
  <si>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</si>
  <si>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</si>
  <si>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</si>
  <si>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</si>
  <si>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</si>
  <si>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</si>
  <si>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</si>
  <si>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</si>
  <si>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</si>
  <si>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</si>
  <si>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</si>
  <si>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</si>
  <si>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</si>
  <si>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</si>
  <si>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</si>
  <si>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</si>
  <si>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</si>
  <si>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</si>
  <si>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</si>
  <si>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</si>
  <si>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</si>
  <si>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</si>
  <si>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</si>
  <si>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</si>
  <si>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</si>
  <si>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</si>
  <si>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</si>
  <si>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</si>
  <si>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</si>
  <si>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</si>
  <si>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</si>
  <si>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</si>
  <si>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</si>
  <si>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</si>
  <si>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</si>
  <si>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</si>
  <si>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</si>
  <si>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</si>
  <si>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</si>
  <si>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</si>
  <si>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</si>
  <si>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</si>
  <si>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</si>
  <si>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</si>
  <si>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</si>
  <si>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</si>
  <si>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</si>
  <si>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</si>
  <si>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</si>
  <si>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</si>
  <si>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</si>
  <si>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</si>
  <si>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</si>
  <si>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</si>
  <si>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</si>
  <si>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</si>
  <si>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</si>
  <si>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</si>
  <si>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</si>
  <si>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</si>
  <si>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</si>
  <si>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</si>
  <si>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</si>
  <si>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</si>
  <si>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</si>
  <si>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</si>
  <si>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</si>
  <si>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</si>
  <si>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</si>
  <si>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</si>
  <si>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</si>
  <si>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</si>
  <si>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</si>
  <si>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</si>
  <si>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</si>
  <si>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</si>
  <si>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</si>
  <si>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</si>
  <si>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</si>
  <si>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</si>
  <si>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</si>
  <si>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</si>
  <si>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</si>
  <si>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</si>
  <si>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</si>
  <si>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</si>
  <si>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</si>
  <si>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</si>
  <si>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</si>
  <si>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</si>
  <si>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</si>
  <si>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</si>
  <si>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</si>
  <si>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</si>
  <si>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</si>
  <si>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</si>
  <si>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</si>
  <si>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</si>
  <si>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</si>
  <si>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</si>
  <si>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</si>
  <si>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</si>
  <si>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</si>
  <si>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</si>
  <si>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</si>
  <si>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</si>
  <si>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</si>
  <si>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</si>
  <si>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</si>
  <si>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</si>
  <si>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</si>
  <si>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</si>
  <si>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</si>
  <si>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</si>
  <si>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</si>
  <si>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</si>
  <si>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</si>
  <si>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</si>
  <si>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</si>
  <si>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</si>
  <si>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</si>
  <si>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</si>
  <si>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</si>
  <si>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</si>
  <si>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</si>
  <si>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</si>
  <si>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</si>
  <si>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</si>
  <si>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</si>
  <si>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</si>
  <si>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</si>
  <si>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</si>
  <si>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</si>
  <si>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</si>
  <si>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</si>
  <si>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</si>
  <si>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</si>
  <si>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</si>
  <si>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</si>
  <si>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</si>
  <si>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</si>
  <si>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</si>
  <si>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</si>
  <si>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</si>
  <si>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</si>
  <si>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</si>
  <si>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</si>
  <si>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</si>
  <si>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</si>
  <si>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</si>
  <si>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</si>
  <si>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</si>
  <si>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</si>
  <si>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</si>
  <si>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</si>
  <si>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</si>
  <si>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</si>
  <si>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</si>
  <si>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</si>
  <si>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</si>
  <si>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</si>
  <si>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</si>
  <si>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</si>
  <si>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</si>
  <si>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</si>
  <si>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</si>
  <si>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</si>
  <si>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</si>
  <si>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</si>
  <si>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</si>
  <si>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</si>
  <si>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</si>
  <si>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</si>
  <si>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</si>
  <si>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</si>
  <si>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</si>
  <si>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</si>
  <si>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</si>
  <si>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</si>
  <si>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</si>
  <si>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</si>
  <si>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</si>
  <si>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</si>
  <si>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</si>
  <si>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</si>
  <si>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</si>
  <si>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</si>
  <si>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</si>
  <si>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</si>
  <si>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</si>
  <si>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</si>
  <si>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</si>
  <si>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</si>
  <si>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</si>
  <si>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</si>
  <si>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</si>
  <si>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</si>
  <si>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</si>
  <si>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</si>
  <si>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</si>
  <si>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</si>
  <si>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</si>
  <si>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</si>
  <si>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</si>
  <si>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</si>
  <si>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</si>
  <si>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</si>
  <si>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</si>
  <si>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</si>
  <si>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</si>
  <si>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</si>
  <si>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</si>
  <si>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</si>
  <si>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</si>
  <si>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</si>
  <si>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</si>
  <si>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</si>
  <si>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</si>
  <si>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</si>
  <si>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</si>
  <si>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</si>
  <si>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</si>
  <si>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</si>
  <si>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</si>
  <si>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</si>
  <si>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</si>
  <si>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</si>
  <si>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</si>
  <si>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</si>
  <si>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</si>
  <si>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</si>
  <si>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</si>
  <si>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</si>
  <si>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</si>
  <si>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</si>
  <si>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</si>
  <si>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</si>
  <si>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</si>
  <si>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</si>
  <si>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</si>
  <si>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</si>
  <si>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</si>
  <si>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</si>
  <si>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</si>
  <si>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</si>
  <si>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</si>
  <si>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</si>
  <si>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</si>
  <si>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</si>
  <si>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</si>
  <si>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</si>
  <si>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</si>
  <si>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</si>
  <si>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</si>
  <si>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</si>
  <si>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</si>
  <si>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</si>
  <si>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</si>
  <si>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</si>
  <si>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</si>
  <si>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</si>
  <si>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</si>
  <si>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</si>
  <si>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</si>
  <si>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</si>
  <si>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</si>
  <si>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</si>
  <si>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</si>
  <si>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</si>
  <si>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</si>
  <si>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</si>
  <si>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</si>
  <si>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</si>
  <si>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</si>
  <si>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</si>
  <si>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</si>
  <si>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</si>
  <si>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</si>
  <si>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</si>
  <si>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</si>
  <si>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</si>
  <si>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</si>
  <si>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</si>
  <si>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</si>
  <si>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</si>
  <si>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</si>
  <si>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</si>
  <si>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</si>
  <si>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</si>
  <si>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</si>
  <si>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</si>
  <si>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</si>
  <si>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</si>
  <si>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</si>
  <si>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</si>
  <si>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</si>
  <si>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</si>
  <si>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</si>
  <si>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</si>
  <si>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</si>
  <si>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</si>
  <si>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</si>
  <si>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</si>
  <si>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</si>
  <si>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</si>
  <si>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</si>
  <si>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</si>
  <si>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</si>
  <si>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</si>
  <si>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</si>
  <si>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</si>
  <si>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</si>
  <si>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</si>
  <si>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</si>
  <si>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</si>
  <si>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</si>
  <si>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</si>
  <si>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</si>
  <si>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</si>
  <si>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</si>
  <si>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</si>
  <si>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</si>
  <si>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</si>
  <si>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</si>
  <si>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</si>
  <si>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</si>
  <si>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</si>
  <si>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</si>
  <si>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</si>
  <si>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</si>
  <si>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</si>
  <si>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</si>
  <si>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</si>
  <si>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</si>
  <si>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</si>
  <si>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</si>
  <si>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</si>
  <si>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</si>
  <si>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</si>
  <si>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</si>
  <si>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</si>
  <si>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</si>
  <si>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</si>
  <si>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</si>
  <si>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</si>
  <si>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</si>
  <si>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</si>
  <si>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</si>
  <si>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</si>
  <si>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</si>
  <si>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</si>
  <si>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</si>
  <si>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</si>
  <si>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</si>
  <si>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</si>
  <si>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</si>
  <si>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</si>
  <si>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</si>
  <si>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</si>
  <si>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</si>
  <si>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</si>
  <si>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</si>
  <si>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</si>
  <si>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</si>
  <si>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</si>
  <si>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</si>
  <si>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</si>
  <si>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</si>
  <si>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</si>
  <si>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</si>
  <si>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</si>
  <si>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</si>
  <si>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</si>
  <si>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</si>
  <si>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</si>
  <si>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</si>
  <si>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</si>
  <si>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</si>
  <si>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</si>
  <si>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</si>
  <si>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</si>
  <si>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</si>
  <si>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</si>
  <si>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</si>
  <si>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</si>
  <si>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</si>
  <si>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</si>
  <si>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</si>
  <si>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</si>
  <si>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</si>
  <si>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</si>
  <si>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</si>
  <si>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</si>
  <si>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</si>
  <si>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</si>
  <si>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</si>
  <si>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</si>
  <si>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</si>
  <si>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</si>
  <si>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</si>
  <si>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</si>
  <si>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</si>
  <si>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</si>
  <si>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</si>
  <si>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</si>
  <si>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</si>
  <si>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</si>
  <si>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</si>
  <si>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</si>
  <si>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</si>
  <si>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</si>
  <si>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</si>
  <si>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</si>
  <si>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</si>
  <si>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</si>
  <si>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</si>
  <si>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</si>
  <si>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</si>
  <si>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</si>
  <si>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</si>
  <si>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</si>
  <si>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</si>
  <si>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</si>
  <si>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</si>
  <si>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</si>
  <si>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</si>
  <si>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</si>
  <si>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</si>
  <si>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</si>
  <si>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</si>
  <si>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</si>
  <si>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</si>
  <si>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</si>
  <si>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</si>
  <si>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</si>
  <si>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</si>
  <si>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</si>
  <si>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</si>
  <si>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</si>
  <si>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</si>
  <si>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</si>
  <si>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</si>
  <si>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</si>
  <si>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</si>
  <si>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</si>
  <si>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</si>
  <si>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</si>
  <si>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</si>
  <si>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</si>
  <si>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</si>
  <si>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</si>
  <si>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</si>
  <si>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</si>
  <si>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</si>
  <si>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</si>
  <si>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</si>
  <si>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</si>
  <si>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</si>
  <si>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</si>
  <si>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</si>
  <si>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</si>
  <si>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</si>
  <si>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</si>
  <si>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</si>
  <si>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</si>
  <si>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</si>
  <si>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</si>
  <si>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</si>
  <si>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</si>
  <si>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</si>
  <si>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</si>
  <si>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</si>
  <si>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</si>
  <si>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</si>
  <si>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</si>
  <si>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</si>
  <si>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</si>
  <si>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</si>
  <si>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</si>
  <si>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</si>
  <si>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</si>
  <si>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</si>
  <si>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</si>
  <si>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</si>
  <si>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</si>
  <si>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</si>
  <si>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</si>
  <si>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</si>
  <si>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</si>
  <si>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</si>
  <si>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</si>
  <si>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</si>
  <si>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</si>
  <si>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</si>
  <si>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</si>
  <si>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</si>
  <si>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</si>
  <si>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</si>
  <si>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</si>
  <si>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</si>
  <si>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</si>
  <si>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</si>
  <si>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</si>
  <si>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</si>
  <si>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</si>
  <si>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</si>
  <si>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</si>
  <si>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</si>
  <si>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</si>
  <si>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</si>
  <si>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</si>
  <si>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</si>
  <si>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</si>
  <si>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</si>
  <si>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</si>
  <si>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</si>
  <si>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</si>
  <si>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</si>
  <si>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</si>
  <si>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</si>
  <si>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</si>
  <si>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</si>
  <si>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</si>
  <si>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</si>
  <si>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</si>
  <si>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</si>
  <si>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</si>
  <si>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</si>
  <si>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</si>
  <si>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</si>
  <si>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</si>
  <si>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</si>
  <si>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</si>
  <si>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</si>
  <si>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</si>
  <si>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</si>
  <si>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</si>
  <si>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</si>
  <si>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</si>
  <si>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</si>
  <si>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</si>
  <si>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</si>
  <si>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</si>
  <si>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</si>
  <si>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</si>
  <si>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</si>
  <si>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</si>
  <si>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</si>
  <si>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</si>
  <si>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</si>
  <si>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</si>
  <si>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</si>
  <si>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</si>
  <si>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</si>
  <si>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</si>
  <si>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</si>
  <si>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</si>
  <si>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</si>
  <si>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</si>
  <si>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</si>
  <si>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</si>
  <si>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</si>
  <si>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</si>
  <si>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</si>
  <si>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</si>
  <si>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</si>
  <si>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</si>
  <si>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</si>
  <si>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</si>
  <si>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</si>
  <si>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</si>
  <si>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</si>
  <si>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</si>
  <si>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</si>
  <si>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</si>
  <si>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</si>
  <si>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</si>
  <si>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</si>
  <si>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</si>
  <si>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</si>
  <si>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</si>
  <si>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</si>
  <si>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</si>
  <si>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</si>
  <si>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</si>
  <si>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</si>
  <si>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</si>
  <si>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</si>
  <si>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</si>
  <si>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</si>
  <si>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</si>
  <si>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</si>
  <si>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</si>
  <si>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</si>
  <si>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</si>
  <si>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</si>
  <si>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</si>
  <si>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</si>
  <si>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</si>
  <si>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</si>
  <si>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</si>
  <si>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</si>
  <si>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</si>
  <si>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</si>
  <si>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</si>
  <si>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</si>
  <si>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</si>
  <si>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</si>
  <si>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</si>
  <si>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</si>
  <si>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</si>
  <si>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</si>
  <si>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</si>
  <si>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</si>
  <si>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</si>
  <si>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</si>
  <si>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</si>
  <si>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</si>
  <si>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</si>
  <si>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</si>
  <si>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</si>
  <si>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</si>
  <si>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</si>
  <si>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</si>
  <si>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</si>
  <si>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</si>
  <si>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</si>
  <si>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</si>
  <si>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</si>
  <si>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</si>
  <si>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</si>
  <si>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</si>
  <si>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</si>
  <si>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</si>
  <si>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</si>
  <si>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</si>
  <si>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</si>
  <si>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</si>
  <si>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</si>
  <si>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</si>
  <si>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</si>
  <si>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</si>
  <si>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</si>
  <si>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</si>
  <si>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</si>
  <si>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</si>
  <si>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</si>
  <si>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</si>
  <si>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</si>
  <si>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</si>
  <si>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</si>
  <si>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</si>
  <si>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</si>
  <si>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</si>
  <si>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</si>
  <si>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</si>
  <si>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</si>
  <si>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</si>
  <si>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</si>
  <si>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</si>
  <si>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</si>
  <si>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</si>
  <si>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</si>
  <si>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</si>
  <si>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</si>
  <si>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</si>
  <si>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</si>
  <si>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</si>
  <si>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</si>
  <si>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</si>
  <si>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</si>
  <si>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</si>
  <si>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</si>
  <si>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</si>
  <si>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</si>
  <si>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</si>
  <si>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</si>
  <si>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</si>
  <si>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</si>
  <si>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</si>
  <si>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</si>
  <si>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</si>
  <si>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</si>
  <si>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</si>
  <si>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</si>
  <si>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</si>
  <si>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</si>
  <si>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</si>
  <si>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</si>
  <si>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</si>
  <si>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</si>
  <si>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</si>
  <si>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</si>
  <si>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</si>
  <si>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</si>
  <si>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</si>
  <si>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</si>
  <si>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</si>
  <si>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</si>
  <si>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</si>
  <si>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</si>
  <si>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</si>
  <si>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</si>
  <si>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</si>
  <si>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</si>
  <si>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</si>
  <si>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</si>
  <si>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</si>
  <si>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</si>
  <si>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</si>
  <si>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</si>
  <si>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</si>
  <si>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</si>
  <si>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</si>
  <si>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</si>
  <si>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</si>
  <si>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</si>
  <si>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</si>
  <si>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</si>
  <si>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</si>
  <si>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</si>
  <si>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</si>
  <si>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</si>
  <si>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</si>
  <si>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</si>
  <si>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</si>
  <si>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</si>
  <si>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</si>
  <si>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</si>
  <si>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</si>
  <si>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</si>
  <si>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</si>
  <si>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</si>
  <si>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</si>
  <si>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</si>
  <si>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</si>
  <si>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</si>
  <si>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</si>
  <si>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</si>
  <si>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</si>
  <si>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</si>
  <si>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</si>
  <si>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</si>
  <si>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</si>
  <si>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</si>
  <si>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</si>
  <si>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</si>
  <si>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</si>
  <si>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</si>
  <si>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</si>
  <si>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</si>
  <si>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</si>
  <si>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</si>
  <si>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</si>
  <si>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</si>
  <si>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</si>
  <si>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</si>
  <si>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</si>
  <si>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</si>
  <si>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</si>
  <si>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</si>
  <si>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</si>
  <si>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</si>
  <si>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</si>
  <si>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</si>
  <si>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</si>
  <si>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</si>
  <si>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</si>
  <si>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</si>
  <si>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</si>
  <si>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</si>
  <si>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</si>
  <si>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</si>
  <si>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</si>
  <si>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</si>
  <si>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</si>
  <si>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</si>
  <si>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</si>
  <si>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</si>
  <si>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</si>
  <si>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</si>
  <si>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</si>
  <si>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</si>
  <si>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</si>
  <si>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</si>
  <si>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</si>
  <si>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</si>
  <si>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</si>
  <si>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</si>
  <si>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</si>
  <si>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</si>
  <si>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</si>
  <si>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</si>
  <si>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</si>
  <si>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</si>
  <si>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</si>
  <si>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</si>
  <si>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</si>
  <si>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</si>
  <si>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</si>
  <si>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</si>
  <si>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</si>
  <si>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</si>
  <si>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</si>
  <si>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</si>
  <si>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</si>
  <si>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</si>
  <si>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</si>
  <si>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</si>
  <si>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</si>
  <si>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</si>
  <si>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</si>
  <si>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</si>
  <si>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</si>
  <si>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</si>
  <si>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</si>
  <si>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</si>
  <si>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</si>
  <si>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</si>
  <si>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</si>
  <si>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</si>
  <si>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</si>
  <si>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</si>
  <si>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</si>
  <si>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</si>
  <si>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</si>
  <si>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</si>
  <si>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</si>
  <si>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</si>
  <si>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</si>
  <si>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</si>
  <si>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</si>
  <si>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</si>
  <si>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</si>
  <si>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</si>
  <si>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</si>
  <si>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</si>
  <si>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</si>
  <si>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</si>
  <si>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</si>
  <si>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</si>
  <si>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</si>
  <si>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</si>
  <si>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</si>
  <si>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</si>
  <si>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</si>
  <si>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</si>
  <si>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</si>
  <si>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</si>
  <si>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</si>
  <si>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</si>
  <si>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</si>
  <si>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</si>
  <si>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</si>
  <si>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</si>
  <si>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</si>
  <si>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</si>
  <si>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</si>
  <si>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</si>
  <si>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</si>
  <si>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</si>
  <si>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</si>
  <si>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</si>
  <si>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</si>
  <si>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</si>
  <si>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</si>
  <si>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</si>
  <si>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</si>
  <si>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</si>
  <si>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</si>
  <si>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</si>
  <si>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</si>
  <si>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</si>
  <si>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</si>
  <si>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</si>
  <si>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</si>
  <si>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</si>
  <si>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</si>
  <si>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</si>
  <si>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</si>
  <si>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</si>
  <si>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</si>
  <si>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</si>
  <si>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</si>
  <si>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</si>
  <si>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</si>
  <si>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</si>
  <si>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</si>
  <si>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</si>
  <si>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</si>
  <si>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</si>
  <si>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</si>
  <si>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</si>
  <si>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</si>
  <si>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</si>
  <si>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</si>
  <si>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</si>
  <si>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</si>
  <si>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</si>
  <si>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</si>
  <si>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</si>
  <si>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</si>
  <si>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</si>
  <si>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</si>
  <si>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</si>
  <si>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</si>
  <si>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</si>
  <si>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</si>
  <si>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</si>
  <si>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</si>
  <si>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</si>
  <si>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</si>
  <si>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</si>
  <si>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</si>
  <si>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</si>
  <si>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</si>
  <si>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</si>
  <si>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</si>
  <si>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</si>
  <si>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</si>
  <si>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</si>
  <si>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</si>
  <si>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</si>
  <si>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</si>
  <si>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</si>
  <si>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</si>
  <si>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</si>
  <si>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</si>
  <si>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</si>
  <si>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</si>
  <si>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</si>
  <si>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</si>
  <si>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</si>
  <si>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</si>
  <si>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</si>
  <si>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</si>
  <si>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</si>
  <si>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</si>
  <si>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</si>
  <si>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</si>
  <si>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</si>
  <si>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</si>
  <si>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</si>
  <si>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</si>
  <si>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</si>
  <si>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</si>
  <si>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</si>
  <si>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</si>
  <si>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</si>
  <si>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</si>
  <si>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</si>
  <si>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</si>
  <si>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</si>
  <si>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</si>
  <si>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</si>
  <si>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</si>
  <si>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</si>
  <si>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</si>
  <si>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</si>
  <si>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</si>
  <si>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</si>
  <si>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</si>
  <si>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</si>
  <si>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</si>
  <si>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</si>
  <si>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</si>
  <si>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</si>
  <si>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</si>
  <si>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</si>
  <si>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</si>
  <si>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</si>
  <si>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</si>
  <si>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</si>
  <si>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</si>
  <si>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</si>
  <si>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</si>
  <si>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</si>
  <si>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</si>
  <si>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</si>
  <si>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</si>
  <si>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</si>
  <si>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</si>
  <si>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</si>
  <si>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</si>
  <si>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</si>
  <si>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</si>
  <si>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</si>
  <si>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</si>
  <si>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</si>
  <si>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</si>
  <si>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</si>
  <si>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</si>
  <si>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</si>
  <si>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</si>
  <si>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</si>
  <si>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</si>
  <si>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</si>
  <si>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</si>
  <si>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</si>
  <si>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</si>
  <si>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</si>
  <si>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</si>
  <si>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</si>
  <si>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</si>
  <si>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</si>
  <si>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</si>
  <si>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</si>
  <si>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</si>
  <si>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</si>
  <si>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</si>
  <si>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</si>
  <si>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</si>
  <si>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</si>
  <si>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</si>
  <si>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</si>
  <si>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</si>
  <si>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</si>
  <si>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</si>
  <si>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</si>
  <si>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</si>
  <si>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</si>
  <si>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</si>
  <si>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</si>
  <si>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</si>
  <si>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</si>
  <si>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</si>
  <si>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</si>
  <si>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</si>
  <si>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</si>
  <si>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</si>
  <si>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</si>
  <si>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</si>
  <si>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</si>
  <si>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</si>
  <si>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</si>
  <si>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</si>
  <si>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</si>
  <si>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</si>
  <si>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</si>
  <si>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</si>
  <si>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</si>
  <si>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</si>
  <si>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</si>
  <si>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</si>
  <si>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</si>
  <si>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</si>
  <si>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</si>
  <si>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</si>
  <si>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</si>
  <si>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</si>
  <si>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</si>
  <si>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</si>
  <si>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</si>
  <si>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</si>
  <si>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</si>
  <si>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</si>
  <si>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</si>
  <si>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</si>
  <si>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</si>
  <si>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</si>
  <si>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</si>
  <si>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</si>
  <si>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</si>
  <si>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</si>
  <si>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</si>
  <si>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</si>
  <si>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</si>
  <si>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</si>
  <si>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</si>
  <si>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</si>
  <si>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</si>
  <si>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</si>
  <si>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</si>
  <si>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</si>
  <si>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</si>
  <si>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</si>
  <si>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</si>
  <si>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</si>
  <si>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</si>
  <si>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</si>
  <si>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</si>
  <si>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</si>
  <si>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</si>
  <si>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</si>
  <si>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</si>
  <si>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</si>
  <si>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</si>
  <si>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</si>
  <si>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</si>
  <si>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</si>
  <si>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</si>
  <si>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</si>
  <si>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</si>
  <si>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</si>
  <si>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</si>
  <si>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</si>
  <si>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</si>
  <si>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</si>
  <si>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</si>
  <si>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</si>
  <si>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</si>
  <si>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</si>
  <si>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</si>
  <si>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</si>
  <si>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</si>
  <si>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</si>
  <si>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</si>
  <si>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</si>
  <si>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</si>
  <si>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</si>
  <si>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</si>
  <si>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</si>
  <si>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</si>
  <si>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</si>
  <si>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</si>
  <si>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</si>
  <si>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</si>
  <si>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</si>
  <si>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</si>
  <si>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</si>
  <si>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</si>
  <si>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</si>
  <si>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</si>
  <si>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</si>
  <si>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</si>
  <si>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</si>
  <si>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</si>
  <si>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</si>
  <si>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</si>
  <si>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</si>
  <si>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</si>
  <si>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</si>
  <si>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</si>
  <si>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</si>
  <si>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</si>
  <si>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</si>
  <si>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</si>
  <si>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</si>
  <si>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</si>
  <si>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</si>
  <si>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</si>
  <si>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</si>
  <si>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</si>
  <si>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</si>
  <si>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</si>
  <si>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</si>
  <si>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</si>
  <si>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</si>
  <si>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</si>
  <si>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</si>
  <si>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</si>
  <si>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</si>
  <si>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</si>
  <si>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</si>
  <si>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</si>
  <si>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</si>
  <si>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</si>
  <si>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</si>
  <si>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</si>
  <si>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</si>
  <si>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</si>
  <si>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</si>
  <si>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</si>
  <si>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</si>
  <si>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</si>
  <si>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</si>
  <si>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</si>
  <si>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</si>
  <si>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</si>
  <si>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</si>
  <si>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</si>
  <si>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</si>
  <si>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</si>
  <si>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</si>
  <si>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</si>
  <si>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</si>
  <si>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</si>
  <si>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</si>
  <si>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</si>
  <si>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</si>
  <si>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</si>
  <si>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</si>
  <si>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</si>
  <si>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</si>
  <si>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</si>
  <si>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</si>
  <si>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</si>
  <si>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</si>
  <si>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</si>
  <si>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</si>
  <si>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</si>
  <si>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</si>
  <si>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</si>
  <si>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</si>
  <si>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</si>
  <si>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</si>
  <si>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</si>
  <si>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</si>
  <si>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</si>
  <si>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</si>
  <si>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</si>
  <si>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</si>
  <si>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</si>
  <si>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</si>
  <si>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</si>
  <si>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</si>
  <si>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</si>
  <si>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</si>
  <si>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</si>
  <si>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</si>
  <si>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</si>
  <si>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</si>
  <si>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</si>
  <si>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</si>
  <si>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</si>
  <si>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</si>
  <si>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</si>
  <si>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</si>
  <si>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</si>
  <si>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</si>
  <si>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</si>
  <si>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</si>
  <si>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</si>
  <si>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</si>
  <si>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</si>
  <si>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</si>
  <si>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</si>
  <si>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</si>
  <si>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</si>
  <si>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</si>
  <si>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</si>
  <si>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</si>
  <si>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</si>
  <si>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</si>
  <si>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</si>
  <si>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</si>
  <si>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</si>
  <si>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</si>
  <si>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</si>
  <si>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</si>
  <si>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</si>
  <si>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</si>
  <si>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</si>
  <si>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</si>
  <si>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</si>
  <si>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</si>
  <si>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</si>
  <si>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</si>
  <si>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</si>
  <si>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</si>
  <si>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</si>
  <si>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</si>
  <si>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</si>
  <si>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</si>
  <si>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</si>
  <si>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</si>
  <si>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</si>
  <si>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</si>
  <si>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</si>
  <si>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</si>
  <si>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</si>
  <si>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</si>
  <si>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</si>
  <si>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</si>
  <si>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</si>
  <si>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</si>
  <si>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</si>
  <si>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</si>
  <si>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</si>
  <si>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</si>
  <si>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</si>
  <si>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</si>
  <si>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</si>
  <si>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</si>
  <si>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</si>
  <si>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</si>
  <si>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</si>
  <si>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</si>
  <si>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</si>
  <si>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</si>
  <si>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</si>
  <si>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</si>
  <si>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</si>
  <si>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</si>
  <si>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</si>
  <si>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</si>
  <si>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</si>
  <si>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</si>
  <si>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</si>
  <si>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</si>
  <si>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</si>
  <si>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</si>
  <si>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</si>
  <si>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</si>
  <si>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</si>
  <si>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</si>
  <si>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</si>
  <si>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</si>
  <si>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</si>
  <si>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</si>
  <si>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</si>
  <si>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</si>
  <si>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</si>
  <si>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</si>
  <si>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</si>
  <si>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</si>
  <si>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</si>
  <si>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</si>
  <si>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</si>
  <si>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</si>
  <si>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</si>
  <si>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</si>
  <si>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</si>
  <si>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</si>
  <si>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</si>
  <si>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</si>
  <si>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</si>
  <si>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</si>
  <si>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</si>
  <si>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</si>
  <si>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</si>
  <si>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</si>
  <si>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</si>
  <si>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</si>
  <si>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</si>
  <si>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</si>
  <si>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</si>
  <si>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</si>
  <si>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</si>
  <si>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</si>
  <si>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</si>
  <si>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</si>
  <si>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</si>
  <si>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</si>
  <si>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 260819</t>
  </si>
  <si>
    <t>HEBAFAST</t>
  </si>
  <si>
    <t>SE0030263281</t>
  </si>
  <si>
    <t>DYZUXR</t>
  </si>
  <si>
    <t>HEBA/ZERO CP 20261124</t>
  </si>
  <si>
    <t>HEBAFAST_260819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</si>
</sst>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5">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59" borderId="1" xfId="0" applyFont="1" applyFill="1" applyBorder="1"/>
    <xf numFmtId="0" fontId="1" fillId="0" borderId="1" xfId="0" applyFont="1" applyBorder="1"/>
    <xf numFmtId="3" fontId="36" fillId="59" borderId="1" xfId="0" applyNumberFormat="1"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4" t="s">
        <v>901</v>
      </c>
      <c r="W5" s="315"/>
      <c r="X5" s="315"/>
      <c r="Y5" s="315"/>
      <c r="Z5" s="315"/>
      <c r="AA5" s="314" t="s">
        <v>953</v>
      </c>
      <c r="AB5" s="315"/>
      <c r="AC5" s="315"/>
      <c r="AD5" s="315"/>
      <c r="AE5" s="315"/>
      <c r="AF5" s="314" t="s">
        <v>954</v>
      </c>
      <c r="AG5" s="315"/>
      <c r="AH5" s="315"/>
      <c r="AI5" s="315"/>
      <c r="AJ5" s="315"/>
      <c r="AK5" s="314" t="s">
        <v>955</v>
      </c>
      <c r="AL5" s="315"/>
      <c r="AM5" s="315"/>
      <c r="AN5" s="315"/>
      <c r="AO5" s="315"/>
      <c r="AP5" s="314" t="s">
        <v>956</v>
      </c>
      <c r="AQ5" s="315"/>
      <c r="AR5" s="315"/>
      <c r="AS5" s="315"/>
      <c r="AT5" s="315"/>
      <c r="AU5" s="314" t="s">
        <v>957</v>
      </c>
      <c r="AV5" s="315"/>
      <c r="AW5" s="315"/>
      <c r="AX5" s="315"/>
      <c r="AY5" s="315"/>
      <c r="AZ5" s="314" t="s">
        <v>958</v>
      </c>
      <c r="BA5" s="315"/>
      <c r="BB5" s="315"/>
      <c r="BC5" s="315"/>
      <c r="BD5" s="315"/>
      <c r="BE5" s="314" t="s">
        <v>959</v>
      </c>
      <c r="BF5" s="315"/>
      <c r="BG5" s="315"/>
      <c r="BH5" s="315"/>
      <c r="BI5" s="315"/>
      <c r="BJ5" s="314" t="s">
        <v>960</v>
      </c>
      <c r="BK5" s="315"/>
      <c r="BL5" s="315"/>
      <c r="BM5" s="315"/>
      <c r="BN5" s="315"/>
      <c r="BO5" s="314" t="s">
        <v>961</v>
      </c>
      <c r="BP5" s="315"/>
      <c r="BQ5" s="315"/>
      <c r="BR5" s="315"/>
      <c r="BS5" s="315"/>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workbookViewId="0">
      <selection activeCell="P7" sqref="P7"/>
    </sheetView>
  </sheetViews>
  <sheetFormatPr defaultColWidth="9.42578125" defaultRowHeight="12.75"/>
  <cols>
    <col min="1" max="1" width="18.42578125" style="47" customWidth="1"/>
    <col min="2" max="2" width="34" style="47" customWidth="1"/>
    <col min="3" max="3" width="34.5703125" style="47" customWidth="1"/>
    <col min="4" max="4" width="20.42578125" style="47" customWidth="1"/>
    <col min="5" max="5" width="25.85546875" style="47" customWidth="1"/>
    <col min="6" max="6" width="22.42578125" style="47" bestFit="1" customWidth="1"/>
    <col min="7" max="7" width="17.42578125" style="47" customWidth="1"/>
    <col min="8" max="8" width="24.5703125" style="47" customWidth="1"/>
    <col min="9" max="9" width="15.5703125" style="47" customWidth="1"/>
    <col min="10" max="10" width="15.42578125" style="47" customWidth="1"/>
    <col min="11" max="11" width="21.42578125" style="47" customWidth="1"/>
    <col min="12" max="12" width="15.7109375" style="47" customWidth="1"/>
    <col min="13" max="13" width="22.5703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2495</v>
      </c>
      <c r="E2" s="56" t="s">
        <v>34</v>
      </c>
      <c r="F2" s="55" t="s">
        <v>276</v>
      </c>
      <c r="G2" s="307">
        <v>46258</v>
      </c>
      <c r="H2" s="55" t="s">
        <v>7775</v>
      </c>
      <c r="I2" s="55" t="str">
        <f>IF(C2="-","",VLOOKUP(C2,CouponBondIssuersTable,2,0))</f>
        <v>HEBA</v>
      </c>
      <c r="J2" s="55" t="str">
        <f>IF(D2="-","",IFERROR(VLOOKUP(D2,CouponLeadManagersTable,2,0),""))</f>
        <v>NDS</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7776</v>
      </c>
      <c r="B7" s="70" t="s">
        <v>7777</v>
      </c>
      <c r="C7" s="55"/>
      <c r="D7" s="309" t="s">
        <v>7778</v>
      </c>
      <c r="E7" s="309" t="s">
        <v>7780</v>
      </c>
      <c r="F7" s="310" t="s">
        <v>7779</v>
      </c>
      <c r="G7" s="56">
        <v>1000000</v>
      </c>
      <c r="H7" s="55" t="s">
        <v>34</v>
      </c>
      <c r="I7" s="311">
        <v>100000000</v>
      </c>
      <c r="J7" s="56"/>
      <c r="K7" s="56" t="s">
        <v>4273</v>
      </c>
      <c r="L7" s="4">
        <f>G2</f>
        <v>46258</v>
      </c>
      <c r="M7" s="4">
        <f>IF(L7&lt;&gt;"",L7,"")</f>
        <v>46258</v>
      </c>
      <c r="N7" s="307">
        <v>46350</v>
      </c>
      <c r="O7" s="4">
        <f>N7</f>
        <v>46350</v>
      </c>
      <c r="P7" s="72" t="s">
        <v>7781</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4" t="s">
        <v>901</v>
      </c>
      <c r="T5" s="315"/>
      <c r="U5" s="315"/>
      <c r="V5" s="315"/>
      <c r="W5" s="315"/>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2026-08-21T12:42:58Z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