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3" documentId="13_ncr:1_{A449EE9E-5366-4FB6-8CD5-D224DBD1A0FD}" xr6:coauthVersionLast="47" xr6:coauthVersionMax="47" xr10:uidLastSave="{5A74CCFE-F48E-4F10-A2DC-299D2DF94EBF}"/>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<sst xmlns="http://schemas.openxmlformats.org/spreadsheetml/2006/main" count="12742" uniqueCount="7770">
  <si>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</si>
  <si>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</si>
  <si>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</si>
  <si>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</si>
  <si>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</si>
  <si>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</si>
  <si>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</si>
  <si>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</si>
  <si>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</si>
  <si>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</si>
  <si>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</si>
  <si>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</si>
  <si>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</si>
  <si>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</si>
  <si>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</si>
  <si>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</si>
  <si>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</si>
  <si>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</si>
  <si>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</si>
  <si>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</si>
  <si>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</si>
  <si>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</si>
  <si>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</si>
  <si>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</si>
  <si>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</si>
  <si>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</si>
  <si>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</si>
  <si>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</si>
  <si>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</si>
  <si>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</si>
  <si>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</si>
  <si>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</si>
  <si>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</si>
  <si>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</si>
  <si>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</si>
  <si>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</si>
  <si>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</si>
  <si>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</si>
  <si>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</si>
  <si>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</si>
  <si>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</si>
  <si>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</si>
  <si>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</si>
  <si>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</si>
  <si>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</si>
  <si>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</si>
  <si>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</si>
  <si>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</si>
  <si>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</si>
  <si>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</si>
  <si>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</si>
  <si>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</si>
  <si>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</si>
  <si>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</si>
  <si>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</si>
  <si>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</si>
  <si>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</si>
  <si>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</si>
  <si>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</si>
  <si>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</si>
  <si>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</si>
  <si>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</si>
  <si>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</si>
  <si>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</si>
  <si>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</si>
  <si>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</si>
  <si>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</si>
  <si>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</si>
  <si>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</si>
  <si>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</si>
  <si>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</si>
  <si>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</si>
  <si>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</si>
  <si>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</si>
  <si>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</si>
  <si>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</si>
  <si>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</si>
  <si>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</si>
  <si>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</si>
  <si>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</si>
  <si>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</si>
  <si>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</si>
  <si>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</si>
  <si>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</si>
  <si>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</si>
  <si>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</si>
  <si>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</si>
  <si>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</si>
  <si>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</si>
  <si>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</si>
  <si>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</si>
  <si>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</si>
  <si>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</si>
  <si>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</si>
  <si>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</si>
  <si>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</si>
  <si>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</si>
  <si>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</si>
  <si>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</si>
  <si>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</si>
  <si>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</si>
  <si>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</si>
  <si>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</si>
  <si>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</si>
  <si>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</si>
  <si>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</si>
  <si>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</si>
  <si>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</si>
  <si>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</si>
  <si>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</si>
  <si>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</si>
  <si>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</si>
  <si>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</si>
  <si>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</si>
  <si>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</si>
  <si>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</si>
  <si>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</si>
  <si>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</si>
  <si>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</si>
  <si>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</si>
  <si>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</si>
  <si>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</si>
  <si>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</si>
  <si>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</si>
  <si>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</si>
  <si>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</si>
  <si>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</si>
  <si>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</si>
  <si>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</si>
  <si>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</si>
  <si>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</si>
  <si>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</si>
  <si>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</si>
  <si>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</si>
  <si>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</si>
  <si>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</si>
  <si>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</si>
  <si>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</si>
  <si>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</si>
  <si>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</si>
  <si>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</si>
  <si>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</si>
  <si>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</si>
  <si>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</si>
  <si>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</si>
  <si>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</si>
  <si>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</si>
  <si>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</si>
  <si>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</si>
  <si>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</si>
  <si>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</si>
  <si>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</si>
  <si>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</si>
  <si>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</si>
  <si>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</si>
  <si>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</si>
  <si>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</si>
  <si>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</si>
  <si>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</si>
  <si>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</si>
  <si>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</si>
  <si>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</si>
  <si>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</si>
  <si>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</si>
  <si>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</si>
  <si>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</si>
  <si>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</si>
  <si>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</si>
  <si>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</si>
  <si>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</si>
  <si>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</si>
  <si>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</si>
  <si>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</si>
  <si>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</si>
  <si>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</si>
  <si>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</si>
  <si>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</si>
  <si>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</si>
  <si>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</si>
  <si>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</si>
  <si>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</si>
  <si>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</si>
  <si>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</si>
  <si>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</si>
  <si>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</si>
  <si>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</si>
  <si>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</si>
  <si>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</si>
  <si>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</si>
  <si>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</si>
  <si>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</si>
  <si>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</si>
  <si>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</si>
  <si>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</si>
  <si>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</si>
  <si>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</si>
  <si>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</si>
  <si>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</si>
  <si>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</si>
  <si>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</si>
  <si>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</si>
  <si>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</si>
  <si>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</si>
  <si>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</si>
  <si>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</si>
  <si>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</si>
  <si>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</si>
  <si>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</si>
  <si>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</si>
  <si>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</si>
  <si>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</si>
  <si>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</si>
  <si>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</si>
  <si>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</si>
  <si>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</si>
  <si>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</si>
  <si>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</si>
  <si>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</si>
  <si>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</si>
  <si>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</si>
  <si>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</si>
  <si>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</si>
  <si>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</si>
  <si>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</si>
  <si>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</si>
  <si>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</si>
  <si>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</si>
  <si>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</si>
  <si>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</si>
  <si>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</si>
  <si>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</si>
  <si>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</si>
  <si>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</si>
  <si>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</si>
  <si>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</si>
  <si>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</si>
  <si>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</si>
  <si>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</si>
  <si>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</si>
  <si>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</si>
  <si>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</si>
  <si>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</si>
  <si>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</si>
  <si>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</si>
  <si>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</si>
  <si>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</si>
  <si>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</si>
  <si>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</si>
  <si>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</si>
  <si>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</si>
  <si>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</si>
  <si>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</si>
  <si>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</si>
  <si>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</si>
  <si>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</si>
  <si>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</si>
  <si>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</si>
  <si>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</si>
  <si>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</si>
  <si>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</si>
  <si>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</si>
  <si>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</si>
  <si>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</si>
  <si>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</si>
  <si>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</si>
  <si>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</si>
  <si>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</si>
  <si>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</si>
  <si>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</si>
  <si>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</si>
  <si>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</si>
  <si>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</si>
  <si>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</si>
  <si>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</si>
  <si>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</si>
  <si>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</si>
  <si>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</si>
  <si>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</si>
  <si>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</si>
  <si>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</si>
  <si>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</si>
  <si>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</si>
  <si>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</si>
  <si>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</si>
  <si>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</si>
  <si>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</si>
  <si>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</si>
  <si>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</si>
  <si>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</si>
  <si>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</si>
  <si>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</si>
  <si>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</si>
  <si>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</si>
  <si>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</si>
  <si>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</si>
  <si>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</si>
  <si>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</si>
  <si>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</si>
  <si>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</si>
  <si>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</si>
  <si>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</si>
  <si>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</si>
  <si>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</si>
  <si>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</si>
  <si>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</si>
  <si>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</si>
  <si>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</si>
  <si>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</si>
  <si>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</si>
  <si>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</si>
  <si>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</si>
  <si>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</si>
  <si>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</si>
  <si>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</si>
  <si>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</si>
  <si>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</si>
  <si>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</si>
  <si>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</si>
  <si>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</si>
  <si>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</si>
  <si>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</si>
  <si>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</si>
  <si>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</si>
  <si>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</si>
  <si>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</si>
  <si>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</si>
  <si>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</si>
  <si>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</si>
  <si>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</si>
  <si>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</si>
  <si>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</si>
  <si>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</si>
  <si>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</si>
  <si>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</si>
  <si>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</si>
  <si>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</si>
  <si>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</si>
  <si>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</si>
  <si>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</si>
  <si>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</si>
  <si>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</si>
  <si>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</si>
  <si>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</si>
  <si>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</si>
  <si>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</si>
  <si>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</si>
  <si>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</si>
  <si>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</si>
  <si>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</si>
  <si>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</si>
  <si>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</si>
  <si>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</si>
  <si>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</si>
  <si>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</si>
  <si>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</si>
  <si>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</si>
  <si>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</si>
  <si>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</si>
  <si>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</si>
  <si>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</si>
  <si>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</si>
  <si>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</si>
  <si>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</si>
  <si>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</si>
  <si>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</si>
  <si>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</si>
  <si>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</si>
  <si>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</si>
  <si>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</si>
  <si>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</si>
  <si>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</si>
  <si>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</si>
  <si>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</si>
  <si>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</si>
  <si>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</si>
  <si>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</si>
  <si>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</si>
  <si>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</si>
  <si>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</si>
  <si>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</si>
  <si>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</si>
  <si>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</si>
  <si>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</si>
  <si>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</si>
  <si>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</si>
  <si>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</si>
  <si>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</si>
  <si>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</si>
  <si>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</si>
  <si>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</si>
  <si>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</si>
  <si>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</si>
  <si>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</si>
  <si>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</si>
  <si>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</si>
  <si>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</si>
  <si>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</si>
  <si>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</si>
  <si>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</si>
  <si>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</si>
  <si>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</si>
  <si>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</si>
  <si>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</si>
  <si>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</si>
  <si>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</si>
  <si>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</si>
  <si>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</si>
  <si>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</si>
  <si>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</si>
  <si>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</si>
  <si>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</si>
  <si>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</si>
  <si>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</si>
  <si>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</si>
  <si>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</si>
  <si>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</si>
  <si>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</si>
  <si>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</si>
  <si>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</si>
  <si>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</si>
  <si>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</si>
  <si>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</si>
  <si>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</si>
  <si>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</si>
  <si>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</si>
  <si>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</si>
  <si>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</si>
  <si>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</si>
  <si>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</si>
  <si>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</si>
  <si>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</si>
  <si>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</si>
  <si>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</si>
  <si>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</si>
  <si>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</si>
  <si>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</si>
  <si>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</si>
  <si>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</si>
  <si>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</si>
  <si>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</si>
  <si>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</si>
  <si>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</si>
  <si>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</si>
  <si>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</si>
  <si>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</si>
  <si>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</si>
  <si>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</si>
  <si>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</si>
  <si>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</si>
  <si>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</si>
  <si>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</si>
  <si>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</si>
  <si>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</si>
  <si>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</si>
  <si>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</si>
  <si>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</si>
  <si>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</si>
  <si>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</si>
  <si>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</si>
  <si>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</si>
  <si>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</si>
  <si>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</si>
  <si>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</si>
  <si>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</si>
  <si>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</si>
  <si>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</si>
  <si>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</si>
  <si>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</si>
  <si>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</si>
  <si>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</si>
  <si>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</si>
  <si>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</si>
  <si>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</si>
  <si>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</si>
  <si>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</si>
  <si>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</si>
  <si>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</si>
  <si>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</si>
  <si>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</si>
  <si>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</si>
  <si>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</si>
  <si>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</si>
  <si>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</si>
  <si>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</si>
  <si>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</si>
  <si>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</si>
  <si>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</si>
  <si>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</si>
  <si>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</si>
  <si>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</si>
  <si>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</si>
  <si>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</si>
  <si>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</si>
  <si>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</si>
  <si>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</si>
  <si>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</si>
  <si>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</si>
  <si>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</si>
  <si>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</si>
  <si>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</si>
  <si>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</si>
  <si>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</si>
  <si>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</si>
  <si>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</si>
  <si>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</si>
  <si>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</si>
  <si>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</si>
  <si>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</si>
  <si>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</si>
  <si>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</si>
  <si>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</si>
  <si>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</si>
  <si>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</si>
  <si>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</si>
  <si>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</si>
  <si>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</si>
  <si>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</si>
  <si>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</si>
  <si>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</si>
  <si>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</si>
  <si>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</si>
  <si>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</si>
  <si>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</si>
  <si>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</si>
  <si>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</si>
  <si>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</si>
  <si>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</si>
  <si>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</si>
  <si>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</si>
  <si>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</si>
  <si>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</si>
  <si>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</si>
  <si>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</si>
  <si>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</si>
  <si>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</si>
  <si>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</si>
  <si>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</si>
  <si>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</si>
  <si>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</si>
  <si>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</si>
  <si>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</si>
  <si>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</si>
  <si>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</si>
  <si>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</si>
  <si>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</si>
  <si>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</si>
  <si>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</si>
  <si>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</si>
  <si>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</si>
  <si>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</si>
  <si>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</si>
  <si>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</si>
  <si>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</si>
  <si>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</si>
  <si>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</si>
  <si>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</si>
  <si>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</si>
  <si>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</si>
  <si>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</si>
  <si>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</si>
  <si>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</si>
  <si>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</si>
  <si>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</si>
  <si>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</si>
  <si>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</si>
  <si>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</si>
  <si>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</si>
  <si>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</si>
  <si>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</si>
  <si>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</si>
  <si>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</si>
  <si>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</si>
  <si>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</si>
  <si>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</si>
  <si>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</si>
  <si>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</si>
  <si>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</si>
  <si>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</si>
  <si>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</si>
  <si>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</si>
  <si>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</si>
  <si>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</si>
  <si>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</si>
  <si>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</si>
  <si>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</si>
  <si>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</si>
  <si>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</si>
  <si>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</si>
  <si>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</si>
  <si>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</si>
  <si>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</si>
  <si>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</si>
  <si>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</si>
  <si>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</si>
  <si>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</si>
  <si>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</si>
  <si>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</si>
  <si>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</si>
  <si>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</si>
  <si>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</si>
  <si>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</si>
  <si>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</si>
  <si>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</si>
  <si>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</si>
  <si>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</si>
  <si>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</si>
  <si>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</si>
  <si>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</si>
  <si>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</si>
  <si>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</si>
  <si>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</si>
  <si>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</si>
  <si>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</si>
  <si>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</si>
  <si>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</si>
  <si>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</si>
  <si>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</si>
  <si>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</si>
  <si>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</si>
  <si>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</si>
  <si>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</si>
  <si>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</si>
  <si>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</si>
  <si>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</si>
  <si>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</si>
  <si>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</si>
  <si>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</si>
  <si>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</si>
  <si>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</si>
  <si>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</si>
  <si>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</si>
  <si>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</si>
  <si>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</si>
  <si>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</si>
  <si>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</si>
  <si>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</si>
  <si>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</si>
  <si>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</si>
  <si>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</si>
  <si>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</si>
  <si>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</si>
  <si>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</si>
  <si>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</si>
  <si>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</si>
  <si>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</si>
  <si>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</si>
  <si>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</si>
  <si>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</si>
  <si>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</si>
  <si>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</si>
  <si>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</si>
  <si>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</si>
  <si>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</si>
  <si>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</si>
  <si>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</si>
  <si>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</si>
  <si>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</si>
  <si>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</si>
  <si>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</si>
  <si>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</si>
  <si>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</si>
  <si>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</si>
  <si>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</si>
  <si>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</si>
  <si>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</si>
  <si>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</si>
  <si>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</si>
  <si>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</si>
  <si>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</si>
  <si>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</si>
  <si>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</si>
  <si>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</si>
  <si>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</si>
  <si>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</si>
  <si>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</si>
  <si>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</si>
  <si>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</si>
  <si>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</si>
  <si>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</si>
  <si>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</si>
  <si>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</si>
  <si>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</si>
  <si>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</si>
  <si>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</si>
  <si>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</si>
  <si>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</si>
  <si>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</si>
  <si>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</si>
  <si>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</si>
  <si>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</si>
  <si>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</si>
  <si>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</si>
  <si>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</si>
  <si>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</si>
  <si>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</si>
  <si>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</si>
  <si>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</si>
  <si>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</si>
  <si>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</si>
  <si>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</si>
  <si>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</si>
  <si>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</si>
  <si>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</si>
  <si>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</si>
  <si>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</si>
  <si>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</si>
  <si>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</si>
  <si>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</si>
  <si>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</si>
  <si>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</si>
  <si>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</si>
  <si>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</si>
  <si>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</si>
  <si>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</si>
  <si>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</si>
  <si>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</si>
  <si>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</si>
  <si>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</si>
  <si>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</si>
  <si>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</si>
  <si>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</si>
  <si>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</si>
  <si>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</si>
  <si>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</si>
  <si>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</si>
  <si>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</si>
  <si>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</si>
  <si>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</si>
  <si>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</si>
  <si>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</si>
  <si>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</si>
  <si>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</si>
  <si>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</si>
  <si>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</si>
  <si>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</si>
  <si>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</si>
  <si>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</si>
  <si>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</si>
  <si>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</si>
  <si>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</si>
  <si>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</si>
  <si>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</si>
  <si>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</si>
  <si>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</si>
  <si>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</si>
  <si>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</si>
  <si>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</si>
  <si>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</si>
  <si>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</si>
  <si>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</si>
  <si>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</si>
  <si>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</si>
  <si>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</si>
  <si>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</si>
  <si>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</si>
  <si>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</si>
  <si>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</si>
  <si>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</si>
  <si>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</si>
  <si>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</si>
  <si>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</si>
  <si>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</si>
  <si>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</si>
  <si>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</si>
  <si>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</si>
  <si>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</si>
  <si>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</si>
  <si>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</si>
  <si>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</si>
  <si>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</si>
  <si>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</si>
  <si>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</si>
  <si>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</si>
  <si>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</si>
  <si>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</si>
  <si>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</si>
  <si>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</si>
  <si>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</si>
  <si>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</si>
  <si>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</si>
  <si>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</si>
  <si>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</si>
  <si>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</si>
  <si>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</si>
  <si>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</si>
  <si>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</si>
  <si>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</si>
  <si>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</si>
  <si>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</si>
  <si>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</si>
  <si>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</si>
  <si>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</si>
  <si>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</si>
  <si>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</si>
  <si>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</si>
  <si>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</si>
  <si>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</si>
  <si>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</si>
  <si>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</si>
  <si>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</si>
  <si>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</si>
  <si>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</si>
  <si>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</si>
  <si>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</si>
  <si>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</si>
  <si>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</si>
  <si>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</si>
  <si>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</si>
  <si>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</si>
  <si>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</si>
  <si>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</si>
  <si>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</si>
  <si>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</si>
  <si>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</si>
  <si>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</si>
  <si>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</si>
  <si>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</si>
  <si>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</si>
  <si>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</si>
  <si>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</si>
  <si>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</si>
  <si>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</si>
  <si>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</si>
  <si>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</si>
  <si>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</si>
  <si>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</si>
  <si>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</si>
  <si>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</si>
  <si>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</si>
  <si>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</si>
  <si>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</si>
  <si>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</si>
  <si>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</si>
  <si>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</si>
  <si>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</si>
  <si>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</si>
  <si>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</si>
  <si>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</si>
  <si>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</si>
  <si>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</si>
  <si>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</si>
  <si>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</si>
  <si>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</si>
  <si>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</si>
  <si>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</si>
  <si>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</si>
  <si>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</si>
  <si>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</si>
  <si>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</si>
  <si>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</si>
  <si>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</si>
  <si>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</si>
  <si>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</si>
  <si>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</si>
  <si>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</si>
  <si>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</si>
  <si>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</si>
  <si>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</si>
  <si>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</si>
  <si>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</si>
  <si>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</si>
  <si>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</si>
  <si>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</si>
  <si>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</si>
  <si>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</si>
  <si>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</si>
  <si>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</si>
  <si>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</si>
  <si>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</si>
  <si>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</si>
  <si>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</si>
  <si>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</si>
  <si>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</si>
  <si>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</si>
  <si>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</si>
  <si>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</si>
  <si>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</si>
  <si>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</si>
  <si>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</si>
  <si>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</si>
  <si>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</si>
  <si>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</si>
  <si>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</si>
  <si>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</si>
  <si>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</si>
  <si>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</si>
  <si>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</si>
  <si>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</si>
  <si>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</si>
  <si>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</si>
  <si>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</si>
  <si>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</si>
  <si>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</si>
  <si>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</si>
  <si>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</si>
  <si>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</si>
  <si>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</si>
  <si>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</si>
  <si>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</si>
  <si>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</si>
  <si>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</si>
  <si>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</si>
  <si>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</si>
  <si>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</si>
  <si>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</si>
  <si>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</si>
  <si>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</si>
  <si>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</si>
  <si>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</si>
  <si>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</si>
  <si>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</si>
  <si>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</si>
  <si>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</si>
  <si>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</si>
  <si>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</si>
  <si>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</si>
  <si>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</si>
  <si>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</si>
  <si>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</si>
  <si>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</si>
  <si>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</si>
  <si>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</si>
  <si>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</si>
  <si>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</si>
  <si>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</si>
  <si>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</si>
  <si>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</si>
  <si>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</si>
  <si>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</si>
  <si>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</si>
  <si>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</si>
  <si>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</si>
  <si>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</si>
  <si>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</si>
  <si>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</si>
  <si>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</si>
  <si>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</si>
  <si>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</si>
  <si>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</si>
  <si>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</si>
  <si>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</si>
  <si>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</si>
  <si>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</si>
  <si>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</si>
  <si>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</si>
  <si>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</si>
  <si>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</si>
  <si>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</si>
  <si>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</si>
  <si>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</si>
  <si>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</si>
  <si>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</si>
  <si>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</si>
  <si>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</si>
  <si>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</si>
  <si>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</si>
  <si>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</si>
  <si>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</si>
  <si>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</si>
  <si>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</si>
  <si>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</si>
  <si>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</si>
  <si>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</si>
  <si>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</si>
  <si>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</si>
  <si>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</si>
  <si>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</si>
  <si>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</si>
  <si>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</si>
  <si>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</si>
  <si>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</si>
  <si>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</si>
  <si>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</si>
  <si>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</si>
  <si>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</si>
  <si>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</si>
  <si>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</si>
  <si>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</si>
  <si>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</si>
  <si>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</si>
  <si>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</si>
  <si>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</si>
  <si>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</si>
  <si>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</si>
  <si>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</si>
  <si>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</si>
  <si>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</si>
  <si>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</si>
  <si>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</si>
  <si>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</si>
  <si>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</si>
  <si>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</si>
  <si>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</si>
  <si>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</si>
  <si>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</si>
  <si>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</si>
  <si>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</si>
  <si>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</si>
  <si>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</si>
  <si>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</si>
  <si>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</si>
  <si>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</si>
  <si>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</si>
  <si>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</si>
  <si>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</si>
  <si>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</si>
  <si>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</si>
  <si>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</si>
  <si>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</si>
  <si>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</si>
  <si>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</si>
  <si>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</si>
  <si>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</si>
  <si>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</si>
  <si>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</si>
  <si>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</si>
  <si>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</si>
  <si>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</si>
  <si>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</si>
  <si>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</si>
  <si>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</si>
  <si>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</si>
  <si>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</si>
  <si>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</si>
  <si>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</si>
  <si>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</si>
  <si>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</si>
  <si>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</si>
  <si>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</si>
  <si>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</si>
  <si>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</si>
  <si>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</si>
  <si>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</si>
  <si>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</si>
  <si>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</si>
  <si>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</si>
  <si>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</si>
  <si>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</si>
  <si>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</si>
  <si>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</si>
  <si>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</si>
  <si>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</si>
  <si>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</si>
  <si>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</si>
  <si>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</si>
  <si>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</si>
  <si>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</si>
  <si>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</si>
  <si>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</si>
  <si>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</si>
  <si>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</si>
  <si>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</si>
  <si>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</si>
  <si>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</si>
  <si>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</si>
  <si>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</si>
  <si>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</si>
  <si>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</si>
  <si>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</si>
  <si>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</si>
  <si>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</si>
  <si>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</si>
  <si>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</si>
  <si>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</si>
  <si>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</si>
  <si>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</si>
  <si>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</si>
  <si>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</si>
  <si>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</si>
  <si>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</si>
  <si>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</si>
  <si>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</si>
  <si>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</si>
  <si>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</si>
  <si>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</si>
  <si>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</si>
  <si>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</si>
  <si>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</si>
  <si>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</si>
  <si>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</si>
  <si>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</si>
  <si>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</si>
  <si>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</si>
  <si>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</si>
  <si>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</si>
  <si>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</si>
  <si>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</si>
  <si>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</si>
  <si>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</si>
  <si>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</si>
  <si>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</si>
  <si>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</si>
  <si>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</si>
  <si>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</si>
  <si>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</si>
  <si>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</si>
  <si>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</si>
  <si>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</si>
  <si>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</si>
  <si>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</si>
  <si>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</si>
  <si>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</si>
  <si>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</si>
  <si>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</si>
  <si>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</si>
  <si>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</si>
  <si>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</si>
  <si>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</si>
  <si>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</si>
  <si>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</si>
  <si>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</si>
  <si>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</si>
  <si>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</si>
  <si>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</si>
  <si>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</si>
  <si>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</si>
  <si>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</si>
  <si>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</si>
  <si>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</si>
  <si>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</si>
  <si>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</si>
  <si>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</si>
  <si>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</si>
  <si>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</si>
  <si>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</si>
  <si>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</si>
  <si>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</si>
  <si>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</si>
  <si>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</si>
  <si>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</si>
  <si>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</si>
  <si>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</si>
  <si>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</si>
  <si>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</si>
  <si>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</si>
  <si>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</si>
  <si>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</si>
  <si>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</si>
  <si>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</si>
  <si>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</si>
  <si>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</si>
  <si>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</si>
  <si>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</si>
  <si>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</si>
  <si>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</si>
  <si>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</si>
  <si>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</si>
  <si>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</si>
  <si>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</si>
  <si>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</si>
  <si>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</si>
  <si>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</si>
  <si>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</si>
  <si>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</si>
  <si>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</si>
  <si>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</si>
  <si>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</si>
  <si>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</si>
  <si>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</si>
  <si>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</si>
  <si>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</si>
  <si>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</si>
  <si>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</si>
  <si>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</si>
  <si>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</si>
  <si>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</si>
  <si>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</si>
  <si>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</si>
  <si>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</si>
  <si>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</si>
  <si>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</si>
  <si>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</si>
  <si>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</si>
  <si>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</si>
  <si>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</si>
  <si>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</si>
  <si>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</si>
  <si>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</si>
  <si>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</si>
  <si>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</si>
  <si>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</si>
  <si>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</si>
  <si>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</si>
  <si>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</si>
  <si>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</si>
  <si>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</si>
  <si>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</si>
  <si>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</si>
  <si>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</si>
  <si>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</si>
  <si>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</si>
  <si>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</si>
  <si>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</si>
  <si>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</si>
  <si>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</si>
  <si>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</si>
  <si>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</si>
  <si>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</si>
  <si>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</si>
  <si>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</si>
  <si>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</si>
  <si>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</si>
  <si>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</si>
  <si>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</si>
  <si>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</si>
  <si>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</si>
  <si>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</si>
  <si>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</si>
  <si>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</si>
  <si>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</si>
  <si>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</si>
  <si>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</si>
  <si>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</si>
  <si>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</si>
  <si>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</si>
  <si>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</si>
  <si>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</si>
  <si>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</si>
  <si>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</si>
  <si>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</si>
  <si>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</si>
  <si>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</si>
  <si>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</si>
  <si>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</si>
  <si>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</si>
  <si>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</si>
  <si>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</si>
  <si>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</si>
  <si>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</si>
  <si>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</si>
  <si>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</si>
  <si>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</si>
  <si>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</si>
  <si>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</si>
  <si>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</si>
  <si>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</si>
  <si>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</si>
  <si>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</si>
  <si>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</si>
  <si>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</si>
  <si>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</si>
  <si>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</si>
  <si>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</si>
  <si>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</si>
  <si>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</si>
  <si>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</si>
  <si>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</si>
  <si>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</si>
  <si>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</si>
  <si>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</si>
  <si>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</si>
  <si>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</si>
  <si>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</si>
  <si>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</si>
  <si>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</si>
  <si>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</si>
  <si>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</si>
  <si>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</si>
  <si>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</si>
  <si>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</si>
  <si>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</si>
  <si>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</si>
  <si>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</si>
  <si>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</si>
  <si>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</si>
  <si>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</si>
  <si>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</si>
  <si>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</si>
  <si>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</si>
  <si>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</si>
  <si>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</si>
  <si>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</si>
  <si>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</si>
  <si>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</si>
  <si>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</si>
  <si>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</si>
  <si>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</si>
  <si>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</si>
  <si>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</si>
  <si>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</si>
  <si>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</si>
  <si>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</si>
  <si>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</si>
  <si>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</si>
  <si>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</si>
  <si>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</si>
  <si>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</si>
  <si>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</si>
  <si>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</si>
  <si>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</si>
  <si>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</si>
  <si>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</si>
  <si>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</si>
  <si>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</si>
  <si>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</si>
  <si>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</si>
  <si>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</si>
  <si>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</si>
  <si>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</si>
  <si>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</si>
  <si>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</si>
  <si>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</si>
  <si>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</si>
  <si>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</si>
  <si>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</si>
  <si>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</si>
  <si>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</si>
  <si>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</si>
  <si>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</si>
  <si>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</si>
  <si>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</si>
  <si>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</si>
  <si>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</si>
  <si>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</si>
  <si>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</si>
  <si>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</si>
  <si>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</si>
  <si>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</si>
  <si>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</si>
  <si>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</si>
  <si>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</si>
  <si>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</si>
  <si>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</si>
  <si>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</si>
  <si>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</si>
  <si>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</si>
  <si>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</si>
  <si>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</si>
  <si>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</si>
  <si>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</si>
  <si>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</si>
  <si>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</si>
  <si>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</si>
  <si>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</si>
  <si>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</si>
  <si>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</si>
  <si>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</si>
  <si>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</si>
  <si>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</si>
  <si>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</si>
  <si>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</si>
  <si>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</si>
  <si>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</si>
  <si>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</si>
  <si>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</si>
  <si>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</si>
  <si>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</si>
  <si>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</si>
  <si>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</si>
  <si>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</si>
  <si>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</si>
  <si>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</si>
  <si>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</si>
  <si>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</si>
  <si>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</si>
  <si>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</si>
  <si>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</si>
  <si>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</si>
  <si>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</si>
  <si>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</si>
  <si>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</si>
  <si>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</si>
  <si>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</si>
  <si>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</si>
  <si>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</si>
  <si>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</si>
  <si>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</si>
  <si>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</si>
  <si>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</si>
  <si>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</si>
  <si>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</si>
  <si>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</si>
  <si>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</si>
  <si>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</si>
  <si>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</si>
  <si>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</si>
  <si>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</si>
  <si>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</si>
  <si>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</si>
  <si>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</si>
  <si>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</si>
  <si>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</si>
  <si>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</si>
  <si>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</si>
  <si>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</si>
  <si>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</si>
  <si>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</si>
  <si>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</si>
  <si>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</si>
  <si>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</si>
  <si>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</si>
  <si>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</si>
  <si>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</si>
  <si>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</si>
  <si>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</si>
  <si>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</si>
  <si>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</si>
  <si>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</si>
  <si>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</si>
  <si>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</si>
  <si>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</si>
  <si>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</si>
  <si>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</si>
  <si>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</si>
  <si>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</si>
  <si>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</si>
  <si>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</si>
  <si>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</si>
  <si>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</si>
  <si>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</si>
  <si>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</si>
  <si>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</si>
  <si>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</si>
  <si>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</si>
  <si>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</si>
  <si>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</si>
  <si>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</si>
  <si>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</si>
  <si>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</si>
  <si>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</si>
  <si>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</si>
  <si>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</si>
  <si>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</si>
  <si>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</si>
  <si>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</si>
  <si>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</si>
  <si>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</si>
  <si>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</si>
  <si>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</si>
  <si>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</si>
  <si>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</si>
  <si>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</si>
  <si>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</si>
  <si>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</si>
  <si>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</si>
  <si>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</si>
  <si>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</si>
  <si>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</si>
  <si>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</si>
  <si>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</si>
  <si>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</si>
  <si>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</si>
  <si>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</si>
  <si>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</si>
  <si>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</si>
  <si>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</si>
  <si>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</si>
  <si>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</si>
  <si>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</si>
  <si>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</si>
  <si>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</si>
  <si>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</si>
  <si>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</si>
  <si>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</si>
  <si>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</si>
  <si>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</si>
  <si>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</si>
  <si>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</si>
  <si>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</si>
  <si>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</si>
  <si>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</si>
  <si>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</si>
  <si>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</si>
  <si>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</si>
  <si>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</si>
  <si>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</si>
  <si>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</si>
  <si>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</si>
  <si>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</si>
  <si>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</si>
  <si>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</si>
  <si>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</si>
  <si>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</si>
  <si>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</si>
  <si>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</si>
  <si>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</si>
  <si>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</si>
  <si>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</si>
  <si>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</si>
  <si>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</si>
  <si>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</si>
  <si>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</si>
  <si>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</si>
  <si>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</si>
  <si>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</si>
  <si>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</si>
  <si>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</si>
  <si>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</si>
  <si>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</si>
  <si>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</si>
  <si>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</si>
  <si>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</si>
  <si>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</si>
  <si>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</si>
  <si>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</si>
  <si>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</si>
  <si>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</si>
  <si>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</si>
  <si>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</si>
  <si>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</si>
  <si>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</si>
  <si>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</si>
  <si>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</si>
  <si>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</si>
  <si>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</si>
  <si>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</si>
  <si>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</si>
  <si>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</si>
  <si>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</si>
  <si>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</si>
  <si>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</si>
  <si>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</si>
  <si>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</si>
  <si>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</si>
  <si>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</si>
  <si>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</si>
  <si>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</si>
  <si>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</si>
  <si>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</si>
  <si>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</si>
  <si>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</si>
  <si>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</si>
  <si>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</si>
  <si>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</si>
  <si>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</si>
  <si>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</si>
  <si>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</si>
  <si>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</si>
  <si>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</si>
  <si>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</si>
  <si>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</si>
  <si>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</si>
  <si>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</si>
  <si>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</si>
  <si>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</si>
  <si>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</si>
  <si>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</si>
  <si>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</si>
  <si>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</si>
  <si>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</si>
  <si>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</si>
  <si>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</si>
  <si>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</si>
  <si>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</si>
  <si>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</si>
  <si>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</si>
  <si>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</si>
  <si>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</si>
  <si>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</si>
  <si>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</si>
  <si>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</si>
  <si>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</si>
  <si>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</si>
  <si>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</si>
  <si>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</si>
  <si>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</si>
  <si>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</si>
  <si>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</si>
  <si>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</si>
  <si>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</si>
  <si>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</si>
  <si>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</si>
  <si>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</si>
  <si>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</si>
  <si>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</si>
  <si>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</si>
  <si>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</si>
  <si>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</si>
  <si>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</si>
  <si>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</si>
  <si>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</si>
  <si>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</si>
  <si>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</si>
  <si>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</si>
  <si>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</si>
  <si>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</si>
  <si>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</si>
  <si>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</si>
  <si>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</si>
  <si>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</si>
  <si>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</si>
  <si>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</si>
  <si>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</si>
  <si>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</si>
  <si>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</si>
  <si>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</si>
  <si>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</si>
  <si>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</si>
  <si>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</si>
  <si>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</si>
  <si>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</si>
  <si>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</si>
  <si>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</si>
  <si>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</si>
  <si>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</si>
  <si>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</si>
  <si>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</si>
  <si>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</si>
  <si>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</si>
  <si>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</si>
  <si>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</si>
  <si>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</si>
  <si>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</si>
  <si>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</si>
  <si>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</si>
  <si>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</si>
  <si>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</si>
  <si>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</si>
  <si>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</si>
  <si>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</si>
  <si>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</si>
  <si>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</si>
  <si>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</si>
  <si>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</si>
  <si>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</si>
  <si>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</si>
  <si>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</si>
  <si>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</si>
  <si>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</si>
  <si>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</si>
  <si>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</si>
  <si>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</si>
  <si>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</si>
  <si>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</si>
  <si>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</si>
  <si>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</si>
  <si>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</si>
  <si>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</si>
  <si>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</si>
  <si>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</si>
  <si>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</si>
  <si>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</si>
  <si>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</si>
  <si>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</si>
  <si>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</si>
  <si>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</si>
  <si>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</si>
  <si>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</si>
  <si>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</si>
  <si>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</si>
  <si>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</si>
  <si>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</si>
  <si>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</si>
  <si>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</si>
  <si>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</si>
  <si>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</si>
  <si>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</si>
  <si>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</si>
  <si>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</si>
  <si>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</si>
  <si>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</si>
  <si>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</si>
  <si>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</si>
  <si>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</si>
  <si>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</si>
  <si>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</si>
  <si>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</si>
  <si>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</si>
  <si>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</si>
  <si>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</si>
  <si>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</si>
  <si>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</si>
  <si>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</si>
  <si>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</si>
  <si>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</si>
  <si>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</si>
  <si>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</si>
  <si>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</si>
  <si>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</si>
  <si>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</si>
  <si>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</si>
  <si>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</si>
  <si>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</si>
  <si>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</si>
  <si>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</si>
  <si>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</si>
  <si>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</si>
  <si>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</si>
  <si>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</si>
  <si>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</si>
  <si>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</si>
  <si>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</si>
  <si>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</si>
  <si>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</si>
  <si>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</si>
  <si>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</si>
  <si>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</si>
  <si>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</si>
  <si>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</si>
  <si>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</si>
  <si>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</si>
  <si>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</si>
  <si>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</si>
  <si>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</si>
  <si>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</si>
  <si>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</si>
  <si>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</si>
  <si>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</si>
  <si>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</si>
  <si>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</si>
  <si>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</si>
  <si>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</si>
  <si>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</si>
  <si>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</si>
  <si>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</si>
  <si>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</si>
  <si>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</si>
  <si>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</si>
  <si>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</si>
  <si>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</si>
  <si>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</si>
  <si>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</si>
  <si>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</si>
  <si>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</si>
  <si>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</si>
  <si>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</si>
  <si>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</si>
  <si>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</si>
  <si>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</si>
  <si>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</si>
  <si>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</si>
  <si>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</si>
  <si>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</si>
  <si>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</si>
  <si>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</si>
  <si>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</si>
  <si>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</si>
  <si>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</si>
  <si>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</si>
  <si>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</si>
  <si>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</si>
  <si>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</si>
  <si>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</si>
  <si>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</si>
  <si>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</si>
  <si>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</si>
  <si>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</si>
  <si>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</si>
  <si>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</si>
  <si>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</si>
  <si>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</si>
  <si>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</si>
  <si>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</si>
  <si>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</si>
  <si>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</si>
  <si>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</si>
  <si>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</si>
  <si>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</si>
  <si>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</si>
  <si>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</si>
  <si>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</si>
  <si>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</si>
  <si>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</si>
  <si>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</si>
  <si>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</si>
  <si>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</si>
  <si>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</si>
  <si>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</si>
  <si>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</si>
  <si>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</si>
  <si>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</si>
  <si>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</si>
  <si>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</si>
  <si>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</si>
  <si>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</si>
  <si>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</si>
  <si>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</si>
  <si>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</si>
  <si>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</si>
  <si>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</si>
  <si>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</si>
  <si>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</si>
  <si>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</si>
  <si>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</si>
  <si>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</si>
  <si>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</si>
  <si>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</si>
  <si>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</si>
  <si>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</si>
  <si>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</si>
  <si>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</si>
  <si>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</si>
  <si>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</si>
  <si>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</si>
  <si>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</si>
  <si>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</si>
  <si>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</si>
  <si>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</si>
  <si>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</si>
  <si>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</si>
  <si>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</si>
  <si>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</si>
  <si>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</si>
  <si>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</si>
  <si>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</si>
  <si>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</si>
  <si>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</si>
  <si>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</si>
  <si>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</si>
  <si>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</si>
  <si>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</si>
  <si>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</si>
  <si>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</si>
  <si>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</si>
  <si>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</si>
  <si>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</si>
  <si>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</si>
  <si>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</si>
  <si>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</si>
  <si>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</si>
  <si>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</si>
  <si>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</si>
  <si>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</si>
  <si>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</si>
  <si>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</si>
  <si>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</si>
  <si>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</si>
  <si>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</si>
  <si>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</si>
  <si>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</si>
  <si>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</si>
  <si>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</si>
  <si>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</si>
  <si>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</si>
  <si>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</si>
  <si>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</si>
  <si>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</si>
  <si>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</si>
  <si>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</si>
  <si>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</si>
  <si>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</si>
  <si>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</si>
  <si>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</si>
  <si>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</si>
  <si>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</si>
  <si>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</si>
  <si>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</si>
  <si>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</si>
  <si>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</si>
  <si>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</si>
  <si>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</si>
  <si>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</si>
  <si>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</si>
  <si>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</si>
  <si>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</si>
  <si>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</si>
  <si>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</si>
  <si>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</si>
  <si>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</si>
  <si>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</si>
  <si>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</si>
  <si>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</si>
  <si>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</si>
  <si>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</si>
  <si>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</si>
  <si>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</si>
  <si>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</si>
  <si>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</si>
  <si>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</si>
  <si>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</si>
  <si>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</si>
  <si>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</si>
  <si>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</si>
  <si>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</si>
  <si>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</si>
  <si>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</si>
  <si>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</si>
  <si>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</si>
  <si>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</si>
  <si>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</si>
  <si>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</si>
  <si>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</si>
  <si>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</si>
  <si>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</si>
  <si>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</si>
  <si>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</si>
  <si>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</si>
  <si>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</si>
  <si>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</si>
  <si>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</si>
  <si>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</si>
  <si>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</si>
  <si>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</si>
  <si>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</si>
  <si>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</si>
  <si>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</si>
  <si>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</si>
  <si>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</si>
  <si>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</si>
  <si>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</si>
  <si>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</si>
  <si>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</si>
  <si>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</si>
  <si>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</si>
  <si>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</si>
  <si>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</si>
  <si>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</si>
  <si>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</si>
  <si>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</si>
  <si>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</si>
  <si>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</si>
  <si>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</si>
  <si>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</si>
  <si>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</si>
  <si>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</si>
  <si>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</si>
  <si>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</si>
  <si>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</si>
  <si>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</si>
  <si>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</si>
  <si>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</si>
  <si>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</si>
  <si>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</si>
  <si>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</si>
  <si>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</si>
  <si>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</si>
  <si>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</si>
  <si>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</si>
  <si>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</si>
  <si>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</si>
  <si>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</si>
  <si>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</si>
  <si>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</si>
  <si>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</si>
  <si>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</si>
  <si>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</si>
  <si>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</si>
  <si>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</si>
  <si>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</si>
  <si>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</si>
  <si>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</si>
  <si>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</si>
  <si>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</si>
  <si>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</si>
  <si>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</si>
  <si>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</si>
  <si>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</si>
  <si>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</si>
  <si>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</si>
  <si>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</si>
  <si>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</si>
  <si>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</si>
  <si>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</si>
  <si>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</si>
  <si>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</si>
  <si>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</si>
  <si>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</si>
  <si>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</si>
  <si>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</si>
  <si>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</si>
  <si>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</si>
  <si>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</si>
  <si>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</si>
  <si>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</si>
  <si>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</si>
  <si>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</si>
  <si>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</si>
  <si>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</si>
  <si>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</si>
  <si>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</si>
  <si>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</si>
  <si>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</si>
  <si>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</si>
  <si>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</si>
  <si>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</si>
  <si>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</si>
  <si>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</si>
  <si>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</si>
  <si>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</si>
  <si>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</si>
  <si>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</si>
  <si>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</si>
  <si>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</si>
  <si>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</si>
  <si>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</si>
  <si>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</si>
  <si>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</si>
  <si>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</si>
  <si>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</si>
  <si>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</si>
  <si>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</si>
  <si>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</si>
  <si>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</si>
  <si>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</si>
  <si>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</si>
  <si>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</si>
  <si>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</si>
  <si>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</si>
  <si>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</si>
  <si>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</si>
  <si>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</si>
  <si>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</si>
  <si>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</si>
  <si>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</si>
  <si>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</si>
  <si>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</si>
  <si>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</si>
  <si>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</si>
  <si>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</si>
  <si>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</si>
  <si>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</si>
  <si>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</si>
  <si>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</si>
  <si>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</si>
  <si>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</si>
  <si>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</si>
  <si>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</si>
  <si>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</si>
  <si>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</si>
  <si>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</si>
  <si>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</si>
  <si>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</si>
  <si>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</si>
  <si>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</si>
  <si>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</si>
  <si>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</si>
  <si>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</si>
  <si>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</si>
  <si>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</si>
  <si>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</si>
  <si>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</si>
  <si>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</si>
  <si>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</si>
  <si>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</si>
  <si>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</si>
  <si>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</si>
  <si>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</si>
  <si>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</si>
  <si>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</si>
  <si>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</si>
  <si>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</si>
  <si>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</si>
  <si>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</si>
  <si>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</si>
  <si>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</si>
  <si>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</si>
  <si>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</si>
  <si>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</si>
  <si>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</si>
  <si>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</si>
  <si>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</si>
  <si>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</si>
  <si>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</si>
  <si>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</si>
  <si>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</si>
  <si>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</si>
  <si>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</si>
  <si>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</si>
  <si>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</si>
  <si>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</si>
  <si>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</si>
  <si>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</si>
  <si>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</si>
  <si>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</si>
  <si>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</si>
  <si>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</si>
  <si>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</si>
  <si>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</si>
  <si>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</si>
  <si>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</si>
  <si>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</si>
  <si>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</si>
  <si>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</si>
  <si>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</si>
  <si>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</si>
  <si>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</si>
  <si>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</si>
  <si>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</si>
  <si>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</si>
  <si>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</si>
  <si>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</si>
  <si>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</si>
  <si>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</si>
  <si>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</si>
  <si>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</si>
  <si>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</si>
  <si>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</si>
  <si>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</si>
  <si>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</si>
  <si>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</si>
  <si>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</si>
  <si>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</si>
  <si>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</si>
  <si>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</si>
  <si>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</si>
  <si>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</si>
  <si>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</si>
  <si>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</si>
  <si>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</si>
  <si>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</si>
  <si>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</si>
  <si>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</si>
  <si>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</si>
  <si>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</si>
  <si>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</si>
  <si>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</si>
  <si>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</si>
  <si>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</si>
  <si>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</si>
  <si>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</si>
  <si>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</si>
  <si>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</si>
  <si>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</si>
  <si>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</si>
  <si>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</si>
  <si>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</si>
  <si>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</si>
  <si>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</si>
  <si>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</si>
  <si>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</si>
  <si>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</si>
  <si>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</si>
  <si>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</si>
  <si>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</si>
  <si>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</si>
  <si>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</si>
  <si>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</si>
  <si>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</si>
  <si>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</si>
  <si>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</si>
  <si>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</si>
  <si>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</si>
  <si>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</si>
  <si>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</si>
  <si>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</si>
  <si>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</si>
  <si>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</si>
  <si>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</si>
  <si>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</si>
  <si>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</si>
  <si>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</si>
  <si>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</si>
  <si>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</si>
  <si>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</si>
  <si>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</si>
  <si>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</si>
  <si>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</si>
  <si>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</si>
  <si>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</si>
  <si>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</si>
  <si>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</si>
  <si>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</si>
  <si>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</si>
  <si>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</si>
  <si>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</si>
  <si>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</si>
  <si>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</si>
  <si>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</si>
  <si>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</si>
  <si>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</si>
  <si>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</si>
  <si>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</si>
  <si>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</si>
  <si>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</si>
  <si>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</si>
  <si>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</si>
  <si>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</si>
  <si>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</si>
  <si>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</si>
  <si>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</si>
  <si>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</si>
  <si>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</si>
  <si>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</si>
  <si>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</si>
  <si>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</si>
  <si>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</si>
  <si>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</si>
  <si>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</si>
  <si>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</si>
  <si>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</si>
  <si>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</si>
  <si>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</si>
  <si>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</si>
  <si>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</si>
  <si>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</si>
  <si>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</si>
  <si>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</si>
  <si>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</si>
  <si>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</si>
  <si>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</si>
  <si>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</si>
  <si>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</si>
  <si>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</si>
  <si>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</si>
  <si>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</si>
  <si>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</si>
  <si>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</si>
  <si>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</si>
  <si>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</si>
  <si>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</si>
  <si>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</si>
  <si>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</si>
  <si>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</si>
  <si>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</si>
  <si>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</si>
  <si>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</si>
  <si>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</si>
  <si>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</si>
  <si>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</si>
  <si>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</si>
  <si>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</si>
  <si>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</si>
  <si>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</si>
  <si>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</si>
  <si>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</si>
  <si>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</si>
  <si>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</si>
  <si>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</si>
  <si>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</si>
  <si>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</si>
  <si>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</si>
  <si>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</si>
  <si>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</si>
  <si>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</si>
  <si>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</si>
  <si>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</si>
  <si>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</si>
  <si>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</si>
  <si>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</si>
  <si>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</si>
  <si>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</si>
  <si>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</si>
  <si>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</si>
  <si>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</si>
  <si>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</si>
  <si>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</si>
  <si>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</si>
  <si>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</si>
  <si>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</si>
  <si>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</si>
  <si>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</si>
  <si>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</si>
  <si>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</si>
  <si>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</si>
  <si>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</si>
  <si>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</si>
  <si>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</si>
  <si>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</si>
  <si>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</si>
  <si>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</si>
  <si>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</si>
  <si>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</si>
  <si>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</si>
  <si>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</si>
  <si>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</si>
  <si>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</si>
  <si>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</si>
  <si>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</si>
  <si>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</si>
  <si>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</si>
  <si>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</si>
  <si>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</si>
  <si>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</si>
  <si>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</si>
  <si>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</si>
  <si>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</si>
  <si>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</si>
  <si>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</si>
  <si>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</si>
  <si>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</si>
  <si>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</si>
  <si>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</si>
  <si>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</si>
  <si>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</si>
  <si>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</si>
  <si>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</si>
  <si>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</si>
  <si>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</si>
  <si>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</si>
  <si>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</si>
  <si>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</si>
  <si>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</si>
  <si>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</si>
  <si>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</si>
  <si>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</si>
  <si>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</si>
  <si>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</si>
  <si>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</si>
  <si>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</si>
  <si>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</si>
  <si>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</si>
  <si>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</si>
  <si>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</si>
  <si>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</si>
  <si>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</si>
  <si>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</si>
  <si>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</si>
  <si>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</si>
  <si>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</si>
  <si>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</si>
  <si>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</si>
  <si>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</si>
  <si>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</si>
  <si>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</si>
  <si>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</si>
  <si>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</si>
  <si>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</si>
  <si>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</si>
  <si>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</si>
  <si>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</si>
  <si>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</si>
  <si>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</si>
  <si>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</si>
  <si>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</si>
  <si>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</si>
  <si>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</si>
  <si>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</si>
  <si>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</si>
  <si>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</si>
  <si>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</si>
  <si>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</si>
  <si>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</si>
  <si>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</si>
  <si>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</si>
  <si>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</si>
  <si>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</si>
  <si>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</si>
  <si>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</si>
  <si>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</si>
  <si>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</si>
  <si>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</si>
  <si>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</si>
  <si>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</si>
  <si>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</si>
  <si>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</si>
  <si>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</si>
  <si>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</si>
  <si>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</si>
  <si>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</si>
  <si>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</si>
  <si>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</si>
  <si>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</si>
  <si>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</si>
  <si>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</si>
  <si>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</si>
  <si>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</si>
  <si>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</si>
  <si>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</si>
  <si>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</si>
  <si>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</si>
  <si>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</si>
  <si>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</si>
  <si>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</si>
  <si>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</si>
  <si>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</si>
  <si>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</si>
  <si>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</si>
  <si>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</si>
  <si>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</si>
  <si>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</si>
  <si>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</si>
  <si>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</si>
  <si>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</si>
  <si>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</si>
  <si>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</si>
  <si>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</si>
  <si>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</si>
  <si>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</si>
  <si>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</si>
  <si>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</si>
  <si>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</si>
  <si>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</si>
  <si>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</si>
  <si>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</si>
  <si>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</si>
  <si>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</si>
  <si>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</si>
  <si>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</si>
  <si>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</si>
  <si>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</si>
  <si>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</si>
  <si>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</si>
  <si>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</si>
  <si>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</si>
  <si>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</si>
  <si>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</si>
  <si>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</si>
  <si>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</si>
  <si>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</si>
  <si>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</si>
  <si>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</si>
  <si>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</si>
  <si>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</si>
  <si>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</si>
  <si>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</si>
  <si>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</si>
  <si>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</si>
  <si>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</si>
  <si>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</si>
  <si>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</si>
  <si>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</si>
  <si>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</si>
  <si>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</si>
  <si>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</si>
  <si>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</si>
  <si>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</si>
  <si>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</si>
  <si>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</si>
  <si>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</si>
  <si>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</si>
  <si>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</si>
  <si>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</si>
  <si>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</si>
  <si>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</si>
  <si>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</si>
  <si>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</si>
  <si>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</si>
  <si>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</si>
  <si>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</si>
  <si>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</si>
  <si>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</si>
  <si>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</si>
  <si>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</si>
  <si>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</si>
  <si>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</si>
  <si>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</si>
  <si>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</si>
  <si>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</si>
  <si>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</si>
  <si>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</si>
  <si>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</si>
  <si>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</si>
  <si>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</si>
  <si>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</si>
  <si>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</si>
  <si>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</si>
  <si>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</si>
  <si>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</si>
  <si>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</si>
  <si>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</si>
  <si>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</si>
  <si>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</si>
  <si>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</si>
  <si>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</si>
  <si>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</si>
  <si>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</si>
  <si>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</si>
  <si>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</si>
  <si>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</si>
  <si>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</si>
  <si>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</si>
  <si>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</si>
  <si>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</si>
  <si>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</si>
  <si>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</si>
  <si>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</si>
  <si>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</si>
  <si>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</si>
  <si>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</si>
  <si>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</si>
  <si>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</si>
  <si>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</si>
  <si>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</si>
  <si>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</si>
  <si>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</si>
  <si>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</si>
  <si>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</si>
  <si>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</si>
  <si>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</si>
  <si>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</si>
  <si>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</si>
  <si>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</si>
  <si>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</si>
  <si>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</si>
  <si>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</si>
  <si>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</si>
  <si>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</si>
  <si>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</si>
  <si>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</si>
  <si>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</si>
  <si>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</si>
  <si>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</si>
  <si>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</si>
  <si>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</si>
  <si>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</si>
  <si>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</si>
  <si>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</si>
  <si>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</si>
  <si>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</si>
  <si>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</si>
  <si>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</si>
  <si>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</si>
  <si>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</si>
  <si>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</si>
  <si>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</si>
  <si>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</si>
  <si>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</si>
  <si>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</si>
  <si>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</si>
  <si>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</si>
  <si>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</si>
  <si>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</si>
  <si>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</si>
  <si>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</si>
  <si>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</si>
  <si>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</si>
  <si>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</si>
  <si>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</si>
  <si>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</si>
  <si>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</si>
  <si>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</si>
  <si>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</si>
  <si>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</si>
  <si>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</si>
  <si>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</si>
  <si>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</si>
  <si>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</si>
  <si>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</si>
  <si>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</si>
  <si>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</si>
  <si>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</si>
  <si>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</si>
  <si>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</si>
  <si>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</si>
  <si>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</si>
  <si>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</si>
  <si>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</si>
  <si>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</si>
  <si>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</si>
  <si>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</si>
  <si>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</si>
  <si>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</si>
  <si>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</si>
  <si>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</si>
  <si>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</si>
  <si>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</si>
  <si>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</si>
  <si>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</si>
  <si>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</si>
  <si>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</si>
  <si>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</si>
  <si>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</si>
  <si>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</si>
  <si>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</si>
  <si>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</si>
  <si>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</si>
  <si>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</si>
  <si>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</si>
  <si>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</si>
  <si>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</si>
  <si>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</si>
  <si>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</si>
  <si>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</si>
  <si>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</si>
  <si>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</si>
  <si>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</si>
  <si>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</si>
  <si>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</si>
  <si>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</si>
  <si>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</si>
  <si>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</si>
  <si>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</si>
  <si>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</si>
  <si>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</si>
  <si>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</si>
  <si>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</si>
  <si>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</si>
  <si>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</si>
  <si>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</si>
  <si>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</si>
  <si>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</si>
  <si>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</si>
  <si>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</si>
  <si>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</si>
  <si>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</si>
  <si>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</si>
  <si>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</si>
  <si>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</si>
  <si>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</si>
  <si>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</si>
  <si>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</si>
  <si>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</si>
  <si>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</si>
  <si>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</si>
  <si>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</si>
  <si>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</si>
  <si>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</si>
  <si>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</si>
  <si>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</si>
  <si>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</si>
  <si>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</si>
  <si>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</si>
  <si>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</si>
  <si>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</si>
  <si>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</si>
  <si>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</si>
  <si>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</si>
  <si>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</si>
  <si>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</si>
  <si>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</si>
  <si>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</si>
  <si>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</si>
  <si>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</si>
  <si>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</si>
  <si>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</si>
  <si>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</si>
  <si>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</si>
  <si>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</si>
  <si>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</si>
  <si>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</si>
  <si>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</si>
  <si>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</si>
  <si>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</si>
  <si>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</si>
  <si>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</si>
  <si>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</si>
  <si>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</si>
  <si>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</si>
  <si>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</si>
  <si>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</si>
  <si>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</si>
  <si>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</si>
  <si>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</si>
  <si>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</si>
  <si>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</si>
  <si>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</si>
  <si>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</si>
  <si>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</si>
  <si>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</si>
  <si>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</si>
  <si>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</si>
  <si>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</si>
  <si>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</si>
  <si>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</si>
  <si>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</si>
  <si>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</si>
  <si>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</si>
  <si>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</si>
  <si>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</si>
  <si>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</si>
  <si>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</si>
  <si>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</si>
  <si>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</si>
  <si>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</si>
  <si>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</si>
  <si>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</si>
  <si>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</si>
  <si>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</si>
  <si>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</si>
  <si>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</si>
  <si>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</si>
  <si>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</si>
  <si>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</si>
  <si>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</si>
  <si>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</si>
  <si>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</si>
  <si>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</si>
  <si>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</si>
  <si>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</si>
  <si>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</si>
  <si>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</si>
  <si>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</si>
  <si>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</si>
  <si>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</si>
  <si>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</si>
  <si>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</si>
  <si>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</si>
  <si>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</si>
  <si>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</si>
  <si>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</si>
  <si>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</si>
  <si>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</si>
  <si>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</si>
  <si>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</si>
  <si>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</si>
  <si>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</si>
  <si>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</si>
  <si>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</si>
  <si>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</si>
  <si>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</si>
  <si>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</si>
  <si>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</si>
  <si>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</si>
  <si>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</si>
  <si>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</si>
  <si>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</si>
  <si>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</si>
  <si>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</si>
  <si>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</si>
  <si>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</si>
  <si>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</si>
  <si>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</si>
  <si>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</si>
  <si>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</si>
  <si>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</si>
  <si>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</si>
  <si>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</si>
  <si>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</si>
  <si>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</si>
  <si>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</si>
  <si>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</si>
  <si>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</si>
  <si>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</si>
  <si>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</si>
  <si>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</si>
  <si>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</si>
  <si>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</si>
  <si>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</si>
  <si>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</si>
  <si>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</si>
  <si>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</si>
  <si>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</si>
  <si>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</si>
  <si>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</si>
  <si>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</si>
  <si>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</si>
  <si>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</si>
  <si>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</si>
  <si>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</si>
  <si>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</si>
  <si>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</si>
  <si>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</si>
  <si>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</si>
  <si>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</si>
  <si>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</si>
  <si>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</si>
  <si>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</si>
  <si>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</si>
  <si>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</si>
  <si>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</si>
  <si>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</si>
  <si>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</si>
  <si>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</si>
  <si>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</si>
  <si>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</si>
  <si>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</si>
  <si>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</si>
  <si>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</si>
  <si>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</si>
  <si>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</si>
  <si>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</si>
  <si>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</si>
  <si>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</si>
  <si>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</si>
  <si>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</si>
  <si>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</si>
  <si>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</si>
  <si>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</si>
  <si>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</si>
  <si>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</si>
  <si>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</si>
  <si>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</si>
  <si>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</si>
  <si>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</si>
  <si>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</si>
  <si>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</si>
  <si>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</si>
  <si>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</si>
  <si>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</si>
  <si>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</si>
  <si>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</si>
  <si>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</si>
  <si>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</si>
  <si>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</si>
  <si>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</si>
  <si>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</si>
  <si>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</si>
  <si>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</si>
  <si>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</si>
  <si>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</si>
  <si>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</si>
  <si>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</si>
  <si>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</si>
  <si>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</si>
  <si>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</si>
  <si>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</si>
  <si>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</si>
  <si>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</si>
  <si>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</si>
  <si>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</si>
  <si>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</si>
  <si>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</si>
  <si>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</si>
  <si>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</si>
  <si>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</si>
  <si>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</si>
  <si>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</si>
  <si>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</si>
  <si>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</si>
  <si>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</si>
  <si>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</si>
  <si>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</si>
  <si>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</si>
  <si>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</si>
  <si>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</si>
  <si>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</si>
  <si>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</si>
  <si>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</si>
  <si>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</si>
  <si>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</si>
  <si>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</si>
  <si>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</si>
  <si>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</si>
  <si>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</si>
  <si>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</si>
  <si>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</si>
  <si>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</si>
  <si>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</si>
  <si>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</si>
  <si>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</si>
  <si>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</si>
  <si>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</si>
  <si>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</si>
  <si>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</si>
  <si>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</si>
  <si>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</si>
  <si>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</si>
  <si>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</si>
  <si>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</si>
  <si>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</si>
  <si>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</si>
  <si>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</si>
  <si>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</si>
  <si>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</si>
  <si>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</si>
  <si>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</si>
  <si>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</si>
  <si>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</si>
  <si>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</si>
  <si>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</si>
  <si>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</si>
  <si>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</si>
  <si>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</si>
  <si>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</si>
  <si>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</si>
  <si>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</si>
  <si>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</si>
  <si>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</si>
  <si>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</si>
  <si>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</si>
  <si>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</si>
  <si>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</si>
  <si>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</si>
  <si>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</si>
  <si>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</si>
  <si>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</si>
  <si>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</si>
  <si>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</si>
  <si>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</si>
  <si>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</si>
  <si>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</si>
  <si>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</si>
  <si>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</si>
  <si>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</si>
  <si>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</si>
  <si>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</si>
  <si>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</si>
  <si>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</si>
  <si>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</si>
  <si>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</si>
  <si>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</si>
  <si>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</si>
  <si>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</si>
  <si>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</si>
  <si>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</si>
  <si>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</si>
  <si>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</si>
  <si>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</si>
  <si>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</si>
  <si>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</si>
  <si>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</si>
  <si>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</si>
  <si>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</si>
  <si>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</si>
  <si>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</si>
  <si>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</si>
  <si>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</si>
  <si>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</si>
  <si>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</si>
  <si>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</si>
  <si>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</si>
  <si>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</si>
  <si>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</si>
  <si>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</si>
  <si>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</si>
  <si>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</si>
  <si>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</si>
  <si>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</si>
  <si>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</si>
  <si>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</si>
  <si>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</si>
  <si>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</si>
  <si>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</si>
  <si>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</si>
  <si>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</si>
  <si>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</si>
  <si>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</si>
  <si>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</si>
  <si>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</si>
  <si>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</si>
  <si>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</si>
  <si>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</si>
  <si>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</si>
  <si>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</si>
  <si>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</si>
  <si>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</si>
  <si>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</si>
  <si>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</si>
  <si>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</si>
  <si>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</si>
  <si>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</si>
  <si>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</si>
  <si>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</si>
  <si>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</si>
  <si>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</si>
  <si>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</si>
  <si>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</si>
  <si>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</si>
  <si>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</si>
  <si>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</si>
  <si>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</si>
  <si>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</si>
  <si>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</si>
  <si>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</si>
  <si>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</si>
  <si>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</si>
  <si>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</si>
  <si>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</si>
  <si>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</si>
  <si>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</si>
  <si>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</si>
  <si>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</si>
  <si>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</si>
  <si>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</si>
  <si>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</si>
  <si>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</si>
  <si>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</si>
  <si>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</si>
  <si>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</si>
  <si>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</si>
  <si>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</si>
  <si>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</si>
  <si>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</si>
  <si>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</si>
  <si>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</si>
  <si>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</si>
  <si>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</si>
  <si>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</si>
  <si>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</si>
  <si>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</si>
  <si>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</si>
  <si>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</si>
  <si>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</si>
  <si>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</si>
  <si>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</si>
  <si>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</si>
  <si>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</si>
  <si>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</si>
  <si>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</si>
  <si>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</si>
  <si>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</si>
  <si>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</si>
  <si>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</si>
  <si>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</si>
  <si>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</si>
  <si>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</si>
  <si>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</si>
  <si>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</si>
  <si>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</si>
  <si>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</si>
  <si>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</si>
  <si>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</si>
  <si>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</si>
  <si>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</si>
  <si>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</si>
  <si>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</si>
  <si>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</si>
  <si>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</si>
  <si>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</si>
  <si>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</si>
  <si>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</si>
  <si>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</si>
  <si>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</si>
  <si>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</si>
  <si>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</si>
  <si>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</si>
  <si>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</si>
  <si>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</si>
  <si>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</si>
  <si>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</si>
  <si>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</si>
  <si>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</si>
  <si>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</si>
  <si>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</si>
  <si>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</si>
  <si>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</si>
  <si>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</si>
  <si>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</si>
  <si>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</si>
  <si>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</si>
  <si>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</si>
  <si>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</si>
  <si>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</si>
  <si>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</si>
  <si>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</si>
  <si>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</si>
  <si>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</si>
  <si>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</si>
  <si>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</si>
  <si>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</si>
  <si>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</si>
  <si>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</si>
  <si>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</si>
  <si>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</si>
  <si>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</si>
  <si>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</si>
  <si>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</si>
  <si>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</si>
  <si>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</si>
  <si>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</si>
  <si>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</si>
  <si>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</si>
  <si>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</si>
  <si>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</si>
  <si>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</si>
  <si>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</si>
  <si>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</si>
  <si>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</si>
  <si>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</si>
  <si>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</si>
  <si>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</si>
  <si>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</si>
  <si>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</si>
  <si>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</si>
  <si>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</si>
  <si>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</si>
  <si>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</si>
  <si>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</si>
  <si>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</si>
  <si>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</si>
  <si>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</si>
  <si>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</si>
  <si>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</si>
  <si>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</si>
  <si>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</si>
  <si>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</si>
  <si>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</si>
  <si>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</si>
  <si>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</si>
  <si>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</si>
  <si>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</si>
  <si>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</si>
  <si>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</si>
  <si>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</si>
  <si>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</si>
  <si>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</si>
  <si>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</si>
  <si>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</si>
  <si>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</si>
  <si>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</si>
  <si>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</si>
  <si>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</si>
  <si>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</si>
  <si>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</si>
  <si>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</si>
  <si>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</si>
  <si>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</si>
  <si>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</si>
  <si>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</si>
  <si>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</si>
  <si>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</si>
  <si>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</si>
  <si>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</si>
  <si>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</si>
  <si>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</si>
  <si>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</si>
  <si>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</si>
  <si>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</si>
  <si>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</si>
  <si>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</si>
  <si>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</si>
  <si>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</si>
  <si>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</si>
  <si>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</si>
  <si>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</si>
  <si>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</si>
  <si>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</si>
  <si>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</si>
  <si>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</si>
  <si>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</si>
  <si>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</si>
  <si>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</si>
  <si>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</si>
  <si>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</si>
  <si>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</si>
  <si>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</si>
  <si>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</si>
  <si>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</si>
  <si>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</si>
  <si>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</si>
  <si>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</si>
  <si>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</si>
  <si>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</si>
  <si>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</si>
  <si>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</si>
  <si>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</si>
  <si>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</si>
  <si>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</si>
  <si>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</si>
  <si>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</si>
  <si>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</si>
  <si>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</si>
  <si>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</si>
  <si>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</si>
  <si>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</si>
  <si>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</si>
  <si>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</si>
  <si>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</si>
  <si>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</si>
  <si>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</si>
  <si>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</si>
  <si>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</si>
  <si>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</si>
  <si>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</si>
  <si>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</si>
  <si>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</si>
  <si>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</si>
  <si>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</si>
  <si>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</si>
  <si>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</si>
  <si>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</si>
  <si>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</si>
  <si>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</si>
  <si>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</si>
  <si>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</si>
  <si>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</si>
  <si>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</si>
  <si>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</si>
  <si>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</si>
  <si>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</si>
  <si>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</si>
  <si>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</si>
  <si>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</si>
  <si>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</si>
  <si>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</si>
  <si>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</si>
  <si>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</si>
  <si>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</si>
  <si>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</si>
  <si>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</si>
  <si>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</si>
  <si>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</si>
  <si>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</si>
  <si>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</si>
  <si>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</si>
  <si>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</si>
  <si>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</si>
  <si>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</si>
  <si>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</si>
  <si>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</si>
  <si>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</si>
  <si>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</si>
  <si>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</si>
  <si>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</si>
  <si>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</si>
  <si>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</si>
  <si>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</si>
  <si>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</si>
  <si>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</si>
  <si>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</si>
  <si>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</si>
  <si>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</si>
  <si>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</si>
  <si>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</si>
  <si>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</si>
  <si>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</si>
  <si>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</si>
  <si>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</si>
  <si>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</si>
  <si>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</si>
  <si>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</si>
  <si>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</si>
  <si>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</si>
  <si>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</si>
  <si>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</si>
  <si>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</si>
  <si>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</si>
  <si>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</si>
  <si>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</si>
  <si>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</si>
  <si>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</si>
  <si>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</si>
  <si>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</si>
  <si>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</si>
  <si>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</si>
  <si>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</si>
  <si>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</si>
  <si>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</si>
  <si>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</si>
  <si>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</si>
  <si>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</si>
  <si>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</si>
  <si>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</si>
  <si>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</si>
  <si>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</si>
  <si>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</si>
  <si>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</si>
  <si>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</si>
  <si>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</si>
  <si>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</si>
  <si>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</si>
  <si>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</si>
  <si>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</si>
  <si>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</si>
  <si>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</si>
  <si>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</si>
  <si>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</si>
  <si>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</si>
  <si>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</si>
  <si>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</si>
  <si>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</si>
  <si>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</si>
  <si>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</si>
  <si>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</si>
  <si>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</si>
  <si>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</si>
  <si>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</si>
  <si>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</si>
  <si>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</si>
  <si>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</si>
  <si>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</si>
  <si>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</si>
  <si>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</si>
  <si>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</si>
  <si>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</si>
  <si>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</si>
  <si>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</si>
  <si>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</si>
  <si>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</si>
  <si>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</si>
  <si>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</si>
  <si>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</si>
  <si>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</si>
  <si>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</si>
  <si>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</si>
  <si>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</si>
  <si>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</si>
  <si>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</si>
  <si>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</si>
  <si>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</si>
  <si>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</si>
  <si>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</si>
  <si>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</si>
  <si>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</si>
  <si>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</si>
  <si>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</si>
  <si>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</si>
  <si>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</si>
  <si>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</si>
  <si>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</si>
  <si>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</si>
  <si>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</si>
  <si>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</si>
  <si>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</si>
  <si>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</si>
  <si>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</si>
  <si>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</si>
  <si>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</si>
  <si>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</si>
  <si>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</si>
  <si>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</si>
  <si>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</si>
  <si>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</si>
  <si>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</si>
  <si>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</si>
  <si>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</si>
  <si>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</si>
  <si>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</si>
  <si>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</si>
  <si>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</si>
  <si>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</si>
  <si>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</si>
  <si>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</si>
  <si>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</si>
  <si>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</si>
  <si>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</si>
  <si>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</si>
  <si>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</si>
  <si>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</si>
  <si>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</si>
  <si>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</si>
  <si>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</si>
  <si>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</si>
  <si>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</si>
  <si>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</si>
  <si>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</si>
  <si>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</si>
  <si>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</si>
  <si>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</si>
  <si>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</si>
  <si>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</si>
  <si>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</si>
  <si>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</si>
  <si>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</si>
  <si>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</si>
  <si>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</si>
  <si>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</si>
  <si>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</si>
  <si>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</si>
  <si>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</si>
  <si>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</si>
  <si>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</si>
  <si>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</si>
  <si>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</si>
  <si>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</si>
  <si>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</si>
  <si>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</si>
  <si>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</si>
  <si>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</si>
  <si>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</si>
  <si>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</si>
  <si>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</si>
  <si>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</si>
  <si>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</si>
  <si>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</si>
  <si>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</si>
  <si>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</si>
  <si>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</si>
  <si>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</si>
  <si>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</si>
  <si>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</si>
  <si>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</si>
  <si>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</si>
  <si>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</si>
  <si>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</si>
  <si>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</si>
  <si>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</si>
  <si>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</si>
  <si>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</si>
  <si>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</si>
  <si>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</si>
  <si>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</si>
  <si>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</si>
  <si>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</si>
  <si>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</si>
  <si>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</si>
  <si>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</si>
  <si>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</si>
  <si>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</si>
  <si>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</si>
  <si>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</si>
  <si>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</si>
  <si>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</si>
  <si>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</si>
  <si>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</si>
  <si>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</si>
  <si>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</si>
  <si>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</si>
  <si>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</si>
  <si>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</si>
  <si>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</si>
  <si>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</si>
  <si>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</si>
  <si>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</si>
  <si>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</si>
  <si>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</si>
  <si>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</si>
  <si>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</si>
  <si>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</si>
  <si>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</si>
  <si>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</si>
  <si>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</si>
  <si>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</si>
  <si>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</si>
  <si>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</si>
  <si>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</si>
  <si>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</si>
  <si>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</si>
  <si>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</si>
  <si>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</si>
  <si>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</si>
  <si>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</si>
  <si>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</si>
  <si>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</si>
  <si>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</si>
  <si>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</si>
  <si>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</si>
  <si>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</si>
  <si>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</si>
  <si>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</si>
  <si>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</si>
  <si>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</si>
  <si>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</si>
  <si>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</si>
  <si>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</si>
  <si>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</si>
  <si>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</si>
  <si>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</si>
  <si>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</si>
  <si>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</si>
  <si>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</si>
  <si>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</si>
  <si>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</si>
  <si>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</si>
  <si>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</si>
  <si>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</si>
  <si>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</si>
  <si>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</si>
  <si>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</si>
  <si>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</si>
  <si>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</si>
  <si>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</si>
  <si>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</si>
  <si>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</si>
  <si>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</si>
  <si>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</si>
  <si>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</si>
  <si>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</si>
  <si>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</si>
  <si>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</si>
  <si>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</si>
  <si>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</si>
  <si>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</si>
  <si>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</si>
  <si>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</si>
  <si>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</si>
  <si>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</si>
  <si>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</si>
  <si>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</si>
  <si>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</si>
  <si>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</si>
  <si>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</si>
  <si>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</si>
  <si>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</si>
  <si>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</si>
  <si>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</si>
  <si>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</si>
  <si>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</si>
  <si>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</si>
  <si>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</si>
  <si>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</si>
  <si>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</si>
  <si>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</si>
  <si>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</si>
  <si>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</si>
  <si>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</si>
  <si>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</si>
  <si>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</si>
  <si>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</si>
  <si>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</si>
  <si>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</si>
  <si>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</si>
  <si>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</si>
  <si>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</si>
  <si>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</si>
  <si>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</si>
  <si>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</si>
  <si>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</si>
  <si>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</si>
  <si>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</si>
  <si>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</si>
  <si>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</si>
  <si>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</si>
  <si>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</si>
  <si>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</si>
  <si>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</si>
  <si>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</si>
  <si>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</si>
  <si>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</si>
  <si>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</si>
  <si>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</si>
  <si>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</si>
  <si>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</si>
  <si>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</si>
  <si>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</si>
  <si>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</si>
  <si>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</si>
  <si>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</si>
  <si>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</si>
  <si>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</si>
  <si>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</si>
  <si>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</si>
  <si>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</si>
  <si>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</si>
  <si>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</si>
  <si>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</si>
  <si>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</si>
  <si>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</si>
  <si>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</si>
  <si>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</si>
  <si>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</si>
  <si>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</si>
  <si>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</si>
  <si>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</si>
  <si>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</si>
  <si>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</si>
  <si>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</si>
  <si>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</si>
  <si>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</si>
  <si>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</si>
  <si>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</si>
  <si>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</si>
  <si>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</si>
  <si>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</si>
  <si>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</si>
  <si>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</si>
  <si>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</si>
  <si>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</si>
  <si>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</si>
  <si>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</si>
  <si>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</si>
  <si>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</si>
  <si>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</si>
  <si>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</si>
  <si>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</si>
  <si>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</si>
  <si>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</si>
  <si>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</si>
  <si>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</si>
  <si>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</si>
  <si>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</si>
  <si>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</si>
  <si>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</si>
  <si>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</si>
  <si>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</si>
  <si>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</si>
  <si>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</si>
  <si>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</si>
  <si>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</si>
  <si>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</si>
  <si>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</si>
  <si>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</si>
  <si>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</si>
  <si>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</si>
  <si>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</si>
  <si>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</si>
  <si>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</si>
  <si>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</si>
  <si>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</si>
  <si>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</si>
  <si>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</si>
  <si>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</si>
  <si>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</si>
  <si>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</si>
  <si>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</si>
  <si>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</si>
  <si>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</si>
  <si>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</si>
  <si>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</si>
  <si>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</si>
  <si>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</si>
  <si>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</si>
  <si>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</si>
  <si>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</si>
  <si>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</si>
  <si>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</si>
  <si>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</si>
  <si>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</si>
  <si>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</si>
  <si>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</si>
  <si>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</si>
  <si>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</si>
  <si>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</si>
  <si>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</si>
  <si>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</si>
  <si>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</si>
  <si>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</si>
  <si>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</si>
  <si>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</si>
  <si>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</si>
  <si>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</si>
  <si>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</si>
  <si>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</si>
  <si>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</si>
  <si>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</si>
  <si>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</si>
  <si>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</si>
  <si>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</si>
  <si>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</si>
  <si>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</si>
  <si>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</si>
  <si>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</si>
  <si>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</si>
  <si>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</si>
  <si>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</si>
  <si>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</si>
  <si>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</si>
  <si>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</si>
  <si>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</si>
  <si>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</si>
  <si>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</si>
  <si>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</si>
  <si>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</si>
  <si>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</si>
  <si>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</si>
  <si>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</si>
  <si>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</si>
  <si>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</si>
  <si>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</si>
  <si>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</si>
  <si>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</si>
  <si>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</si>
  <si>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</si>
  <si>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</si>
  <si>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</si>
  <si>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</si>
  <si>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</si>
  <si>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</si>
  <si>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</si>
  <si>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</si>
  <si>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</si>
  <si>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</si>
  <si>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</si>
  <si>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</si>
  <si>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</si>
  <si>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</si>
  <si>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</si>
  <si>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</si>
  <si>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</si>
  <si>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</si>
  <si>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</si>
  <si>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</si>
  <si>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</si>
  <si>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</si>
  <si>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</si>
  <si>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</si>
  <si>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</si>
  <si>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</si>
  <si>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</si>
  <si>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</si>
  <si>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</si>
  <si>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</si>
  <si>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</si>
  <si>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</si>
  <si>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</si>
  <si>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</si>
  <si>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</si>
  <si>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</si>
  <si>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</si>
  <si>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</si>
  <si>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</si>
  <si>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</si>
  <si>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</si>
  <si>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</si>
  <si>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</si>
  <si>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</si>
  <si>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</si>
  <si>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</si>
  <si>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</si>
  <si>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</si>
  <si>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</si>
  <si>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</si>
  <si>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</si>
  <si>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</si>
  <si>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</si>
  <si>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</si>
  <si>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</si>
  <si>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</si>
  <si>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</si>
  <si>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</si>
  <si>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</si>
  <si>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</si>
  <si>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</si>
  <si>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</si>
  <si>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</si>
  <si>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</si>
  <si>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</si>
  <si>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</si>
  <si>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</si>
  <si>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</si>
  <si>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</si>
  <si>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</si>
  <si>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</si>
  <si>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</si>
  <si>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</si>
  <si>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</si>
  <si>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</si>
  <si>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</si>
  <si>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</si>
  <si>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</si>
  <si>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</si>
  <si>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</si>
  <si>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</si>
  <si>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</si>
  <si>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</si>
  <si>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</si>
  <si>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</si>
  <si>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</si>
  <si>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</si>
  <si>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</si>
  <si>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</si>
  <si>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</si>
  <si>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</si>
  <si>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</si>
  <si>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</si>
  <si>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</si>
  <si>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</si>
  <si>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</si>
  <si>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</si>
  <si>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</si>
  <si>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</si>
  <si>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</si>
  <si>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</si>
  <si>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</si>
  <si>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</si>
  <si>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</si>
  <si>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</si>
  <si>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</si>
  <si>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</si>
  <si>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</si>
  <si>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</si>
  <si>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</si>
  <si>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</si>
  <si>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</si>
  <si>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</si>
  <si>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</si>
  <si>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</si>
  <si>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</si>
  <si>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</si>
  <si>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</si>
  <si>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</si>
  <si>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</si>
  <si>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</si>
  <si>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</si>
  <si>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</si>
  <si>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</si>
  <si>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</si>
  <si>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</si>
  <si>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</si>
  <si>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</si>
  <si>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</si>
  <si>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</si>
  <si>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</si>
  <si>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</si>
  <si>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</si>
  <si>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</si>
  <si>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</si>
  <si>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</si>
  <si>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</si>
  <si>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</si>
  <si>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</si>
  <si>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</si>
  <si>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</si>
  <si>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</si>
  <si>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</si>
  <si>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</si>
  <si>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</si>
  <si>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</si>
  <si>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</si>
  <si>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</si>
  <si>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</si>
  <si>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</si>
  <si>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</si>
  <si>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</si>
  <si>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</si>
  <si>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</si>
  <si>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</si>
  <si>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</si>
  <si>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</si>
  <si>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</si>
  <si>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</si>
  <si>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</si>
  <si>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</si>
  <si>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</si>
  <si>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</si>
  <si>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</si>
  <si>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</si>
  <si>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</si>
  <si>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</si>
  <si>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</si>
  <si>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</si>
  <si>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</si>
  <si>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</si>
  <si>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</si>
  <si>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</si>
  <si>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</si>
  <si>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</si>
  <si>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</si>
  <si>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</si>
  <si>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</si>
  <si>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</si>
  <si>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</si>
  <si>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</si>
  <si>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</si>
  <si>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</si>
  <si>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</si>
  <si>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</si>
  <si>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</si>
  <si>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</si>
  <si>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</si>
  <si>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</si>
  <si>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</si>
  <si>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</si>
  <si>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</si>
  <si>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</si>
  <si>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</si>
  <si>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</si>
  <si>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</si>
  <si>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</si>
  <si>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</si>
  <si>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</si>
  <si>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</si>
  <si>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</si>
  <si>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</si>
  <si>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</si>
  <si>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</si>
  <si>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</si>
  <si>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</si>
  <si>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</si>
  <si>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</si>
  <si>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</si>
  <si>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</si>
  <si>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</si>
  <si>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</si>
  <si>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</si>
  <si>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</si>
  <si>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</si>
  <si>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</si>
  <si>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</si>
  <si>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</si>
  <si>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</si>
  <si>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</si>
  <si>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</si>
  <si>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</si>
  <si>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</si>
  <si>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</si>
  <si>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</si>
  <si>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</si>
  <si>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</si>
  <si>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</si>
  <si>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</si>
  <si>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</si>
  <si>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</si>
  <si>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</si>
  <si>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</si>
  <si>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</si>
  <si>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</si>
  <si>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</si>
  <si>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</si>
  <si>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</si>
  <si>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</si>
  <si>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</si>
  <si>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</si>
  <si>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</si>
  <si>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</si>
  <si>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</si>
  <si>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</si>
  <si>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</si>
  <si>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</si>
  <si>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</si>
  <si>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</si>
  <si>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</si>
  <si>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</si>
  <si>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</si>
  <si>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</si>
  <si>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</si>
  <si>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</si>
  <si>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</si>
  <si>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</si>
  <si>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</si>
  <si>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</si>
  <si>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</si>
  <si>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</si>
  <si>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</si>
  <si>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</si>
  <si>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</si>
  <si>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</si>
  <si>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</si>
  <si>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</si>
  <si>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</si>
  <si>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</si>
  <si>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</si>
  <si>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</si>
  <si>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</si>
  <si>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</si>
  <si>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</si>
  <si>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</si>
  <si>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</si>
  <si>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</si>
  <si>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</si>
  <si>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</si>
  <si>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</si>
  <si>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</si>
  <si>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</si>
  <si>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</si>
  <si>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</si>
  <si>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</si>
  <si>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</si>
  <si>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</si>
  <si>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</si>
  <si>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</si>
  <si>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</si>
  <si>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</si>
  <si>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</si>
  <si>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</si>
  <si>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</si>
  <si>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</si>
  <si>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</si>
  <si>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</si>
  <si>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</si>
  <si>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</si>
  <si>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</si>
  <si>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</si>
  <si>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</si>
  <si>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</si>
  <si>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</si>
  <si>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</si>
  <si>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</si>
  <si>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</si>
  <si>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</si>
  <si>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</si>
  <si>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</si>
  <si>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</si>
  <si>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</si>
  <si>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</si>
  <si>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</si>
  <si>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</si>
  <si>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</si>
  <si>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</si>
  <si>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</si>
  <si>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</si>
  <si>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</si>
  <si>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</si>
  <si>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</si>
  <si>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</si>
  <si>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</si>
  <si>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</si>
  <si>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</si>
  <si>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</si>
  <si>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</si>
  <si>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</si>
  <si>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</si>
  <si>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</si>
  <si>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</si>
  <si>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</si>
  <si>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</si>
  <si>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</si>
  <si>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</si>
  <si>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</si>
  <si>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</si>
  <si>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</si>
  <si>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</si>
  <si>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</si>
  <si>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</si>
  <si>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</si>
  <si>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</si>
  <si>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</si>
  <si>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</si>
  <si>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</si>
  <si>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</si>
  <si>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</si>
  <si>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</si>
  <si>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</si>
  <si>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</si>
  <si>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</si>
  <si>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</si>
  <si>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</si>
  <si>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</si>
  <si>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</si>
  <si>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</si>
  <si>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</si>
  <si>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</si>
  <si>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</si>
  <si>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</si>
  <si>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</si>
  <si>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</si>
  <si>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</si>
  <si>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</si>
  <si>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</si>
  <si>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</si>
  <si>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</si>
  <si>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</si>
  <si>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</si>
  <si>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</si>
  <si>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</si>
  <si>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</si>
  <si>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</si>
  <si>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</si>
  <si>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</si>
  <si>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</si>
  <si>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</si>
  <si>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</si>
  <si>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</si>
  <si>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</si>
  <si>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</si>
  <si>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</si>
  <si>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</si>
  <si>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</si>
  <si>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</si>
  <si>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</si>
  <si>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</si>
  <si>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</si>
  <si>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</si>
  <si>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</si>
  <si>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</si>
  <si>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</si>
  <si>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</si>
  <si>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</si>
  <si>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</si>
  <si>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</si>
  <si>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</si>
  <si>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</si>
  <si>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</si>
  <si>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</si>
  <si>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</si>
  <si>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</si>
  <si>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</si>
  <si>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</si>
  <si>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</si>
  <si>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</si>
  <si>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</si>
  <si>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</si>
  <si>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</si>
  <si>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</si>
  <si>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</si>
  <si>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</si>
  <si>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</si>
  <si>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</si>
  <si>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</si>
  <si>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</si>
  <si>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</si>
  <si>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</si>
  <si>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</si>
  <si>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</si>
  <si>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</si>
  <si>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</si>
  <si>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</si>
  <si>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</si>
  <si>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</si>
  <si>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</si>
  <si>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</si>
  <si>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</si>
  <si>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</si>
  <si>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</si>
  <si>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</si>
  <si>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</si>
  <si>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</si>
  <si>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</si>
  <si>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</si>
  <si>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</si>
  <si>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</si>
  <si>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</si>
  <si>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</si>
  <si>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</si>
  <si>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</si>
  <si>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</si>
  <si>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</si>
  <si>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</si>
  <si>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</si>
  <si>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</si>
  <si>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</si>
  <si>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</si>
  <si>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</si>
  <si>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</si>
  <si>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</si>
  <si>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</si>
  <si>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</si>
  <si>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</si>
  <si>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</si>
  <si>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</si>
  <si>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</si>
  <si>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</si>
  <si>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</si>
  <si>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</si>
  <si>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</si>
  <si>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</si>
  <si>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</si>
  <si>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</si>
  <si>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</si>
  <si>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</si>
  <si>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</si>
  <si>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</si>
  <si>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</si>
  <si>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</si>
  <si>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</si>
  <si>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</si>
  <si>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</si>
  <si>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</si>
  <si>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</si>
  <si>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</si>
  <si>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</si>
  <si>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</si>
  <si>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</si>
  <si>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</si>
  <si>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</si>
  <si>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</si>
  <si>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</si>
  <si>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</si>
  <si>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</si>
  <si>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</si>
  <si>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</si>
  <si>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</si>
  <si>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</si>
  <si>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</si>
  <si>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</si>
  <si>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</si>
  <si>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</si>
  <si>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</si>
  <si>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</si>
  <si>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</si>
  <si>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</si>
  <si>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</si>
  <si>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</si>
  <si>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</si>
  <si>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</si>
  <si>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</si>
  <si>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</si>
  <si>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</si>
  <si>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</si>
  <si>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</si>
  <si>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</si>
  <si>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</si>
  <si>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</si>
  <si>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</si>
  <si>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</si>
  <si>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</si>
  <si>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</si>
  <si>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</si>
  <si>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</si>
  <si>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</si>
  <si>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</si>
  <si>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</si>
  <si>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</si>
  <si>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</si>
  <si>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</si>
  <si>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</si>
  <si>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</si>
  <si>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</si>
  <si>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</si>
  <si>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</si>
  <si>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</si>
  <si>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</si>
  <si>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</si>
  <si>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</si>
  <si>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</si>
  <si>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</si>
  <si>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</si>
  <si>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</si>
  <si>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</si>
  <si>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</si>
  <si>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</si>
  <si>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</si>
  <si>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</si>
  <si>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</si>
  <si>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</si>
  <si>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</si>
  <si>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</si>
  <si>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</si>
  <si>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</si>
  <si>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</si>
  <si>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</si>
  <si>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</si>
  <si>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</si>
  <si>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</si>
  <si>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</si>
  <si>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</si>
  <si>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</si>
  <si>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</si>
  <si>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</si>
  <si>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</si>
  <si>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</si>
  <si>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</si>
  <si>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</si>
  <si>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</si>
  <si>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</si>
  <si>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</si>
  <si>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</si>
  <si>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</si>
  <si>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</si>
  <si>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</si>
  <si>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</si>
  <si>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</si>
  <si>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</si>
  <si>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</si>
  <si>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</si>
  <si>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</si>
  <si>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</si>
  <si>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</si>
  <si>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</si>
  <si>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</si>
  <si>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</si>
  <si>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</si>
  <si>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</si>
  <si>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</si>
  <si>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</si>
  <si>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</si>
  <si>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</si>
  <si>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</si>
  <si>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</si>
  <si>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</si>
  <si>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</si>
  <si>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</si>
  <si>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</si>
  <si>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</si>
  <si>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</si>
  <si>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</si>
  <si>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</si>
  <si>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</si>
  <si>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</si>
  <si>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</si>
  <si>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</si>
  <si>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</si>
  <si>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</si>
  <si>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</si>
  <si>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</si>
  <si>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</si>
  <si>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</si>
  <si>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</si>
  <si>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</si>
  <si>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</si>
  <si>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</si>
  <si>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</si>
  <si>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</si>
  <si>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</si>
  <si>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</si>
  <si>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</si>
  <si>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</si>
  <si>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</si>
  <si>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</si>
  <si>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</si>
  <si>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</si>
  <si>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</si>
  <si>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</si>
  <si>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</si>
  <si>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</si>
  <si>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</si>
  <si>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</si>
  <si>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</si>
  <si>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</si>
  <si>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</si>
  <si>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</si>
  <si>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</si>
  <si>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</si>
  <si>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</si>
  <si>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</si>
  <si>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</si>
  <si>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</si>
  <si>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</si>
  <si>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</si>
  <si>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</si>
  <si>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</si>
  <si>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</si>
  <si>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</si>
  <si>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</si>
  <si>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</si>
  <si>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</si>
  <si>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</si>
  <si>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</si>
  <si>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</si>
  <si>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</si>
  <si>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</si>
  <si>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</si>
  <si>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</si>
  <si>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</si>
  <si>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</si>
  <si>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</si>
  <si>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</si>
  <si>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</si>
  <si>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</si>
  <si>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</si>
  <si>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</si>
  <si>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</si>
  <si>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</si>
  <si>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</si>
  <si>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</si>
  <si>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</si>
  <si>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</si>
  <si>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</si>
  <si>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</si>
  <si>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</si>
  <si>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</si>
  <si>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</si>
  <si>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</si>
  <si>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</si>
  <si>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</si>
  <si>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</si>
  <si>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</si>
  <si>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</si>
  <si>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</si>
  <si>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</si>
  <si>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</si>
  <si>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</si>
  <si>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</si>
  <si>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</si>
  <si>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</si>
  <si>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</si>
  <si>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</si>
  <si>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</si>
  <si>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</si>
  <si>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</si>
  <si>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</si>
  <si>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</si>
  <si>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</si>
  <si>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</si>
  <si>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</si>
  <si>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</si>
  <si>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</si>
  <si>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</si>
  <si>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</si>
  <si>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</si>
  <si>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</si>
  <si>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</si>
  <si>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</si>
  <si>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</si>
  <si>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</si>
  <si>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</si>
  <si>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</si>
  <si>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</si>
  <si>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</si>
  <si>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</si>
  <si>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</si>
  <si>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</si>
  <si>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</si>
  <si>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</si>
  <si>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</si>
  <si>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</si>
  <si>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</si>
  <si>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</si>
  <si>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</si>
  <si>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</si>
  <si>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</si>
  <si>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</si>
  <si>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</si>
  <si>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</si>
  <si>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</si>
  <si>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</si>
  <si>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</si>
  <si>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</si>
  <si>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</si>
  <si>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</si>
  <si>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</si>
  <si>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</si>
  <si>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</si>
  <si>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</si>
  <si>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</si>
  <si>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</si>
  <si>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</si>
  <si>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</si>
  <si>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</si>
  <si>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</si>
  <si>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</si>
  <si>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</si>
  <si>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</si>
  <si>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</si>
  <si>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</si>
  <si>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</si>
  <si>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</si>
  <si>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</si>
  <si>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</si>
  <si>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</si>
  <si>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</si>
  <si>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</si>
  <si>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</si>
  <si>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</si>
  <si>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</si>
  <si>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</si>
  <si>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</si>
  <si>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</si>
  <si>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</si>
  <si>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</si>
  <si>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</si>
  <si>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</si>
  <si>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</si>
  <si>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</si>
  <si>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</si>
  <si>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</si>
  <si>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</si>
  <si>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</si>
  <si>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</si>
  <si>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</si>
  <si>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</si>
  <si>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</si>
  <si>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</si>
  <si>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</si>
  <si>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</si>
  <si>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</si>
  <si>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</si>
  <si>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</si>
  <si>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</si>
  <si>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</si>
  <si>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</si>
  <si>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</si>
  <si>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</si>
  <si>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</si>
  <si>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</si>
  <si>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</si>
  <si>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</si>
  <si>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</si>
  <si>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</si>
  <si>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</si>
  <si>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</si>
  <si>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</si>
  <si>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</si>
  <si>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</si>
  <si>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</si>
  <si>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</si>
  <si>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</si>
  <si>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</si>
  <si>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</si>
  <si>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</si>
  <si>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</si>
  <si>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</si>
  <si>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</si>
  <si>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</si>
  <si>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</si>
  <si>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</si>
  <si>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</si>
  <si>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</si>
  <si>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</si>
  <si>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</si>
  <si>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</si>
  <si>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</si>
  <si>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</si>
  <si>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</si>
  <si>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</si>
  <si>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</si>
  <si>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</si>
  <si>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</si>
  <si>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</si>
  <si>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</si>
  <si>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</si>
  <si>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</si>
  <si>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</si>
  <si>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</si>
  <si>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</si>
  <si>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</si>
  <si>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</si>
  <si>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</si>
  <si>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</si>
  <si>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</si>
  <si>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</si>
  <si>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</si>
  <si>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</si>
  <si>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</si>
  <si>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</si>
  <si>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</si>
  <si>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</si>
  <si>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</si>
  <si>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</si>
  <si>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</si>
  <si>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</si>
  <si>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</si>
  <si>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</si>
  <si>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</si>
  <si>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</si>
  <si>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</si>
  <si>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</si>
  <si>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</si>
  <si>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</si>
  <si>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</si>
  <si>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</si>
  <si>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</si>
  <si>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</si>
  <si>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</si>
  <si>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</si>
  <si>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</si>
  <si>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</si>
  <si>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</si>
  <si>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</si>
  <si>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</si>
  <si>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</si>
  <si>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</si>
  <si>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</si>
  <si>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</si>
  <si>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</si>
  <si>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</si>
  <si>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</si>
  <si>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</si>
  <si>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</si>
  <si>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</si>
  <si>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</si>
  <si>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</si>
  <si>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</si>
  <si>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</si>
  <si>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</si>
  <si>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</si>
  <si>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</si>
  <si>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</si>
  <si>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</si>
  <si>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</si>
  <si>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</si>
  <si>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</si>
  <si>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</si>
  <si>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</si>
  <si>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</si>
  <si>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</si>
  <si>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</si>
  <si>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</si>
  <si>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</si>
  <si>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</si>
  <si>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</si>
  <si>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</si>
  <si>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</si>
  <si>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</si>
  <si>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</si>
  <si>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</si>
  <si>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</si>
  <si>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</si>
  <si>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</si>
  <si>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</si>
  <si>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</si>
  <si>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</si>
  <si>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</si>
  <si>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</si>
  <si>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</si>
  <si>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</si>
  <si>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</si>
  <si>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</si>
  <si>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</si>
  <si>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</si>
  <si>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</si>
  <si>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</si>
  <si>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</si>
  <si>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</si>
  <si>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</si>
  <si>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</si>
  <si>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</si>
  <si>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</si>
  <si>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</si>
  <si>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</si>
  <si>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</si>
  <si>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</si>
  <si>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</si>
  <si>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</si>
  <si>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</si>
  <si>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</si>
  <si>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</si>
  <si>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</si>
  <si>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</si>
  <si>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</si>
  <si>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</si>
  <si>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</si>
  <si>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</si>
  <si>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</si>
  <si>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</si>
  <si>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</si>
  <si>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</si>
  <si>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</si>
  <si>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</si>
  <si>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</si>
  <si>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</si>
  <si>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</si>
  <si>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</si>
  <si>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</si>
  <si>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</si>
  <si>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</si>
  <si>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</si>
  <si>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</si>
  <si>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</si>
  <si>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</si>
  <si>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</si>
  <si>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</si>
  <si>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</si>
  <si>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</si>
  <si>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</si>
  <si>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</si>
  <si>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</si>
  <si>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</si>
  <si>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</si>
  <si>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</si>
  <si>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</si>
  <si>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</si>
  <si>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</si>
  <si>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</si>
  <si>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</si>
  <si>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</si>
  <si>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</si>
  <si>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</si>
  <si>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</si>
  <si>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</si>
  <si>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</si>
  <si>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</si>
  <si>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</si>
  <si>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</si>
  <si>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</si>
  <si>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</si>
  <si>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</si>
  <si>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</si>
  <si>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</si>
  <si>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</si>
  <si>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</si>
  <si>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</si>
  <si>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</si>
  <si>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</si>
  <si>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</si>
  <si>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</si>
  <si>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</si>
  <si>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</si>
  <si>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</si>
  <si>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</si>
  <si>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</si>
  <si>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</si>
  <si>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</si>
  <si>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</si>
  <si>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</si>
  <si>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</si>
  <si>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</si>
  <si>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</si>
  <si>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</si>
  <si>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</si>
  <si>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</si>
  <si>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</si>
  <si>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</si>
  <si>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</si>
  <si>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</si>
  <si>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</si>
  <si>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</si>
  <si>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</si>
  <si>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</si>
  <si>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</si>
  <si>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</si>
  <si>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</si>
  <si>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</si>
  <si>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</si>
  <si>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</si>
  <si>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</si>
  <si>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</si>
  <si>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</si>
  <si>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</si>
  <si>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</si>
  <si>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</si>
  <si>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</si>
  <si>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</si>
  <si>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</si>
  <si>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</si>
  <si>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</si>
  <si>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</si>
  <si>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</si>
  <si>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</si>
  <si>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</si>
  <si>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</si>
  <si>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</si>
  <si>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</si>
  <si>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</si>
  <si>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</si>
  <si>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</si>
  <si>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</si>
  <si>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</si>
  <si>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</si>
  <si>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</si>
  <si>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</si>
  <si>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</si>
  <si>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</si>
  <si>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</si>
  <si>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</si>
  <si>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</si>
  <si>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</si>
  <si>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</si>
  <si>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</si>
  <si>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</si>
  <si>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</si>
  <si>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</si>
  <si>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</si>
  <si>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</si>
  <si>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</si>
  <si>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</si>
  <si>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</si>
  <si>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</si>
  <si>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</si>
  <si>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</si>
  <si>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</si>
  <si>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</si>
  <si>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</si>
  <si>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</si>
  <si>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</si>
  <si>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</si>
  <si>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</si>
  <si>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</si>
  <si>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</si>
  <si>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</si>
  <si>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</si>
  <si>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</si>
  <si>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</si>
  <si>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</si>
  <si>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</si>
  <si>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</si>
  <si>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</si>
  <si>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</si>
  <si>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</si>
  <si>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</si>
  <si>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</si>
  <si>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</si>
  <si>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</si>
  <si>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</si>
  <si>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</si>
  <si>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</si>
  <si>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</si>
  <si>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</si>
  <si>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</si>
  <si>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</si>
  <si>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</si>
  <si>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</si>
  <si>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</si>
  <si>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</si>
  <si>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</si>
  <si>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</si>
  <si>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</si>
  <si>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</si>
  <si>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</si>
  <si>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</si>
  <si>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</si>
  <si>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</si>
  <si>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</si>
  <si>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</si>
  <si>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</si>
  <si>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</si>
  <si>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</si>
  <si>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</si>
  <si>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</si>
  <si>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</si>
  <si>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</si>
  <si>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</si>
  <si>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</si>
  <si>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</si>
  <si>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</si>
  <si>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</si>
  <si>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</si>
  <si>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</si>
  <si>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</si>
  <si>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</si>
  <si>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</si>
  <si>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</si>
  <si>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</si>
  <si>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</si>
  <si>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</si>
  <si>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</si>
  <si>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</si>
  <si>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</si>
  <si>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</si>
  <si>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</si>
  <si>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</si>
  <si>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</si>
  <si>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</si>
  <si>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</si>
  <si>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</si>
  <si>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</si>
  <si>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</si>
  <si>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</si>
  <si>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</si>
  <si>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</si>
  <si>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</si>
  <si>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</si>
  <si>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</si>
  <si>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</si>
  <si>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</si>
  <si>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</si>
  <si>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</si>
  <si>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</si>
  <si>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</si>
  <si>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</si>
  <si>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</si>
  <si>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</si>
  <si>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</si>
  <si>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</si>
  <si>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</si>
  <si>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</si>
  <si>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</si>
  <si>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</si>
  <si>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</si>
  <si>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</si>
  <si>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</si>
  <si>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</si>
  <si>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</si>
  <si>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</si>
  <si>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</si>
  <si>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</si>
  <si>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</si>
  <si>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</si>
  <si>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</si>
  <si>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</si>
  <si>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</si>
  <si>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</si>
  <si>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</si>
  <si>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</si>
  <si>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</si>
  <si>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</si>
  <si>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</si>
  <si>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</si>
  <si>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</si>
  <si>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</si>
  <si>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</si>
  <si>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</si>
  <si>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</si>
  <si>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</si>
  <si>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</si>
  <si>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</si>
  <si>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</si>
  <si>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</si>
  <si>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</si>
  <si>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</si>
  <si>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</si>
  <si>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</si>
  <si>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</si>
  <si>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</si>
  <si>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</si>
  <si>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</si>
  <si>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</si>
  <si>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</si>
  <si>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</si>
  <si>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</si>
  <si>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</si>
  <si>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</si>
  <si>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</si>
  <si>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</si>
  <si>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</si>
  <si>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</si>
  <si>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</si>
  <si>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</si>
  <si>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</si>
  <si>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</si>
  <si>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</si>
  <si>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</si>
  <si>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</si>
  <si>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</si>
  <si>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</si>
  <si>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</si>
  <si>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</si>
  <si>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</si>
  <si>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</si>
  <si>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</si>
  <si>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</si>
  <si>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</si>
  <si>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</si>
  <si>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</si>
  <si>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</si>
  <si>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</si>
  <si>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</si>
  <si>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</si>
  <si>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</si>
  <si>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</si>
  <si>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</si>
  <si>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</si>
  <si>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</si>
  <si>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</si>
  <si>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</si>
  <si>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</si>
  <si>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</si>
  <si>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</si>
  <si>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</si>
  <si>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</si>
  <si>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</si>
  <si>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</si>
  <si>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</si>
  <si>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</si>
  <si>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</si>
  <si>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</si>
  <si>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</si>
  <si>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</si>
  <si>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</si>
  <si>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</si>
  <si>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</si>
  <si>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</si>
  <si>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</si>
  <si>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</si>
  <si>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</si>
  <si>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</si>
  <si>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</si>
  <si>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</si>
  <si>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</si>
  <si>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</si>
  <si>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</si>
  <si>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</si>
  <si>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</si>
  <si>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</si>
  <si>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</si>
  <si>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</si>
  <si>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</si>
  <si>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</si>
  <si>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</si>
  <si>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</si>
  <si>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</si>
  <si>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</si>
  <si>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</si>
  <si>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</si>
  <si>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</si>
  <si>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</si>
  <si>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</si>
  <si>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</si>
  <si>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</si>
  <si>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</si>
  <si>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</si>
  <si>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</si>
  <si>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</si>
  <si>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</si>
  <si>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</si>
  <si>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</si>
  <si>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</si>
  <si>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</si>
  <si>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</si>
  <si>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</si>
  <si>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</si>
  <si>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</si>
  <si>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</si>
  <si>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</si>
  <si>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</si>
  <si>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</si>
  <si>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</si>
  <si>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</si>
  <si>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</si>
  <si>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</si>
  <si>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</si>
  <si>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</si>
  <si>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</si>
  <si>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</si>
  <si>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</si>
  <si>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</si>
  <si>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</si>
  <si>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</si>
  <si>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</si>
  <si>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</si>
  <si>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</si>
  <si>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</si>
  <si>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</si>
  <si>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</si>
  <si>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</si>
  <si>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</si>
  <si>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</si>
  <si>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</si>
  <si>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</si>
  <si>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</si>
  <si>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</si>
  <si>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</si>
  <si>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</si>
  <si>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</si>
  <si>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</si>
  <si>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</si>
  <si>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</si>
  <si>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</si>
  <si>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</si>
  <si>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</si>
  <si>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</si>
  <si>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</si>
  <si>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</si>
  <si>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</si>
  <si>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</si>
  <si>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</si>
  <si>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</si>
  <si>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</si>
  <si>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</si>
  <si>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</si>
  <si>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</si>
  <si>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</si>
  <si>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</si>
  <si>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</si>
  <si>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</si>
  <si>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</si>
  <si>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</si>
  <si>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</si>
  <si>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</si>
  <si>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</si>
  <si>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</si>
  <si>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</si>
  <si>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</si>
  <si>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</si>
  <si>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</si>
  <si>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</si>
  <si>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</si>
  <si>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</si>
  <si>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</si>
  <si>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</si>
  <si>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</si>
  <si>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</si>
  <si>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</si>
  <si>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</si>
  <si>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</si>
  <si>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</si>
  <si>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</si>
  <si>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</si>
  <si>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</si>
  <si>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</si>
  <si>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</si>
  <si>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</si>
  <si>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</si>
  <si>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</si>
  <si>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</si>
  <si>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</si>
  <si>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</si>
  <si>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</si>
  <si>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</si>
  <si>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</si>
  <si>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</si>
  <si>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</si>
  <si>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</si>
  <si>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</si>
  <si>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</si>
  <si>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</si>
  <si>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</si>
  <si>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</si>
  <si>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</si>
  <si>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</si>
  <si>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</si>
  <si>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</si>
  <si>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</si>
  <si>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</si>
  <si>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</si>
  <si>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</si>
  <si>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</si>
  <si>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</si>
  <si>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</si>
  <si>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</si>
  <si>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</si>
  <si>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</si>
  <si>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</si>
  <si>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</si>
  <si>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</si>
  <si>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</si>
  <si>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</si>
  <si>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</si>
  <si>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</si>
  <si>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</si>
  <si>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</si>
  <si>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</si>
  <si>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</si>
  <si>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</si>
  <si>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</si>
  <si>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</si>
  <si>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</si>
  <si>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</si>
  <si>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</si>
  <si>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</si>
  <si>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</si>
  <si>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</si>
  <si>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</si>
  <si>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</si>
  <si>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</si>
  <si>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</si>
  <si>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</si>
  <si>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</si>
  <si>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</si>
  <si>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</si>
  <si>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</si>
  <si>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</si>
  <si>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</si>
  <si>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</si>
  <si>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</si>
  <si>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</si>
  <si>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</si>
  <si>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</si>
  <si>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</si>
  <si>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</si>
  <si>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</si>
  <si>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</si>
  <si>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</si>
  <si>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</si>
  <si>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</si>
  <si>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</si>
  <si>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</si>
  <si>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</si>
  <si>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</si>
  <si>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</si>
  <si>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</si>
  <si>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</si>
  <si>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</si>
  <si>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</si>
  <si>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</si>
  <si>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</si>
  <si>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</si>
  <si>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</si>
  <si>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</si>
  <si>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</si>
  <si>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</si>
  <si>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</si>
  <si>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</si>
  <si>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</si>
  <si>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</si>
  <si>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</si>
  <si>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</si>
  <si>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</si>
  <si>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</si>
  <si>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</si>
  <si>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</si>
  <si>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</si>
  <si>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</si>
  <si>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</si>
  <si>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</si>
  <si>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</si>
  <si>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</si>
  <si>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</si>
  <si>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</si>
  <si>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</si>
  <si>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</si>
  <si>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</si>
  <si>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</si>
  <si>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</si>
  <si>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</si>
  <si>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</si>
  <si>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</si>
  <si>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</si>
  <si>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</si>
  <si>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</si>
  <si>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</si>
  <si>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</si>
  <si>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</si>
  <si>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</si>
  <si>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</si>
  <si>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</si>
  <si>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</si>
  <si>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</si>
  <si>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</si>
  <si>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</si>
  <si>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</si>
  <si>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</si>
  <si>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</si>
  <si>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</si>
  <si>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</si>
  <si>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</si>
  <si>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</si>
  <si>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</si>
  <si>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</si>
  <si>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</si>
  <si>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</si>
  <si>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</si>
  <si>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</si>
  <si>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</si>
  <si>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</si>
  <si>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</si>
  <si>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</si>
  <si>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</si>
  <si>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</si>
  <si>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</si>
  <si>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</si>
  <si>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</si>
  <si>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</si>
  <si>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</si>
  <si>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</si>
  <si>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</si>
  <si>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</si>
  <si>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</si>
  <si>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</si>
  <si>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</si>
  <si>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</si>
  <si>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</si>
  <si>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</si>
  <si>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</si>
  <si>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</si>
  <si>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</si>
  <si>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</si>
  <si>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</si>
  <si>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</si>
  <si>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</si>
  <si>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</si>
  <si>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</si>
  <si>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</si>
  <si>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</si>
  <si>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</si>
  <si>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</si>
  <si>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</si>
  <si>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</si>
  <si>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</si>
  <si>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</si>
  <si>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</si>
  <si>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</si>
  <si>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</si>
  <si>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</si>
  <si>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</si>
  <si>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</si>
  <si>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</si>
  <si>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</si>
  <si>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</si>
  <si>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</si>
  <si>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</si>
  <si>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</si>
  <si>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</si>
  <si>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</si>
  <si>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</si>
  <si>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</si>
  <si>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</si>
  <si>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</si>
  <si>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</si>
  <si>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</si>
  <si>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</si>
  <si>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</si>
  <si>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</si>
  <si>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</si>
  <si>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</si>
  <si>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</si>
  <si>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</si>
  <si>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</si>
  <si>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</si>
  <si>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</si>
  <si>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</si>
  <si>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</si>
  <si>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</si>
  <si>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</si>
  <si>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</si>
  <si>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</si>
  <si>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</si>
  <si>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</si>
  <si>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</si>
  <si>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</si>
  <si>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</si>
  <si>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</si>
  <si>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</si>
  <si>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</si>
  <si>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</si>
  <si>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</si>
  <si>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</si>
  <si>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</si>
  <si>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</si>
  <si>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</si>
  <si>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</si>
  <si>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</si>
  <si>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</si>
  <si>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</si>
  <si>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</si>
  <si>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</si>
  <si>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</si>
  <si>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</si>
  <si>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</si>
  <si>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</si>
  <si>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</si>
  <si>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</si>
  <si>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</si>
  <si>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</si>
  <si>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</si>
  <si>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</si>
  <si>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</si>
  <si>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</si>
  <si>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</si>
  <si>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</si>
  <si>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</si>
  <si>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</si>
  <si>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</si>
  <si>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</si>
  <si>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</si>
  <si>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</si>
  <si>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</si>
  <si>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</si>
  <si>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</si>
  <si>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</si>
  <si>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</si>
  <si>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</si>
  <si>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</si>
  <si>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</si>
  <si>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</si>
  <si>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</si>
  <si>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</si>
  <si>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</si>
  <si>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</si>
  <si>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</si>
  <si>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</si>
  <si>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</si>
  <si>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</si>
  <si>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</si>
  <si>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</si>
  <si>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</si>
  <si>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</si>
  <si>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</si>
  <si>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</si>
  <si>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</si>
  <si>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</si>
  <si>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</si>
  <si>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</si>
  <si>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</si>
  <si>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</si>
  <si>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</si>
  <si>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</si>
  <si>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</si>
  <si>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</si>
  <si>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</si>
  <si>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</si>
  <si>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</si>
  <si>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</si>
  <si>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</si>
  <si>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</si>
  <si>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</si>
  <si>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</si>
  <si>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</si>
  <si>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</si>
  <si>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</si>
  <si>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</si>
  <si>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</si>
  <si>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</si>
  <si>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</si>
  <si>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</si>
  <si>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</si>
  <si>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</si>
  <si>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</si>
  <si>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</si>
  <si>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</si>
  <si>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</si>
  <si>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</si>
  <si>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</si>
  <si>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</si>
  <si>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</si>
  <si>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</si>
  <si>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</si>
  <si>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</si>
  <si>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</si>
  <si>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</si>
  <si>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</si>
  <si>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</si>
  <si>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</si>
  <si>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</si>
  <si>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</si>
  <si>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</si>
  <si>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</si>
  <si>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</si>
  <si>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</si>
  <si>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</si>
  <si>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</si>
  <si>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</si>
  <si>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</si>
  <si>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</si>
  <si>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</si>
  <si>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</si>
  <si>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</si>
  <si>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</si>
  <si>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</si>
  <si>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</si>
  <si>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</si>
  <si>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</si>
  <si>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</si>
  <si>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</si>
  <si>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</si>
  <si>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</si>
  <si>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</si>
  <si>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</si>
  <si>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</si>
  <si>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</si>
  <si>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</si>
  <si>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</si>
  <si>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</si>
  <si>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</si>
  <si>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</si>
  <si>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</si>
  <si>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</si>
  <si>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</si>
  <si>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</si>
  <si>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</si>
  <si>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</si>
  <si>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</si>
  <si>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</si>
  <si>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</si>
  <si>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</si>
  <si>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</si>
  <si>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</si>
  <si>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</si>
  <si>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</si>
  <si>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</si>
  <si>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</si>
  <si>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</si>
  <si>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</si>
  <si>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</si>
  <si>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</si>
  <si>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</si>
  <si>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</si>
  <si>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</si>
  <si>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</si>
  <si>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</si>
  <si>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</si>
  <si>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</si>
  <si>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</si>
  <si>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</si>
  <si>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</si>
  <si>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</si>
  <si>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</si>
  <si>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</si>
  <si>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</si>
  <si>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</si>
  <si>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</si>
  <si>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</si>
  <si>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</si>
  <si>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</si>
  <si>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</si>
  <si>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</si>
  <si>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</si>
  <si>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</si>
  <si>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</si>
  <si>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</si>
  <si>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</si>
  <si>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</si>
  <si>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</si>
  <si>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</si>
  <si>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</si>
  <si>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</si>
  <si>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</si>
  <si>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</si>
  <si>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</si>
  <si>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</si>
  <si>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</si>
  <si>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</si>
  <si>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</si>
  <si>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</si>
  <si>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</si>
  <si>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</si>
  <si>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</si>
  <si>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</si>
  <si>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</si>
  <si>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</si>
  <si>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</si>
  <si>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</si>
  <si>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</si>
  <si>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</si>
  <si>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</si>
  <si>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</si>
  <si>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</si>
  <si>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</si>
  <si>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</si>
  <si>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</si>
  <si>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</si>
  <si>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</si>
  <si>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</si>
  <si>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</si>
  <si>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</si>
  <si>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</si>
  <si>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</si>
  <si>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</si>
  <si>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</si>
  <si>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</si>
  <si>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</si>
  <si>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</si>
  <si>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</si>
  <si>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</si>
  <si>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</si>
  <si>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</si>
  <si>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</si>
  <si>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</si>
  <si>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</si>
  <si>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</si>
  <si>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</si>
  <si>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</si>
  <si>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</si>
  <si>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</si>
  <si>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</si>
  <si>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</si>
  <si>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</si>
  <si>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</si>
  <si>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</si>
  <si>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</si>
  <si>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</si>
  <si>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</si>
  <si>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</si>
  <si>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</si>
  <si>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</si>
  <si>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</si>
  <si>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</si>
  <si>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</si>
  <si>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</si>
  <si>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</si>
  <si>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</si>
  <si>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</si>
  <si>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</si>
  <si>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</si>
  <si>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</si>
  <si>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</si>
  <si>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</si>
  <si>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</si>
  <si>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</si>
  <si>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</si>
  <si>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</si>
  <si>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</si>
  <si>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</si>
  <si>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</si>
  <si>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</si>
  <si>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</si>
  <si>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</si>
  <si>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</si>
  <si>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</si>
  <si>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</si>
  <si>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</si>
  <si>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</si>
  <si>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</si>
  <si>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</si>
  <si>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</si>
  <si>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</si>
  <si>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</si>
  <si>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</si>
  <si>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</si>
  <si>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</si>
  <si>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</si>
  <si>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</si>
  <si>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</si>
  <si>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</si>
  <si>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</si>
  <si>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</si>
  <si>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</si>
  <si>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</si>
  <si>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</si>
  <si>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</si>
  <si>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</si>
  <si>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</si>
  <si>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</si>
  <si>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</si>
  <si>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</si>
  <si>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</si>
  <si>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</si>
  <si>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</si>
  <si>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</si>
  <si>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</si>
  <si>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</si>
  <si>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</si>
  <si>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</si>
  <si>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</si>
  <si>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</si>
  <si>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</si>
  <si>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</si>
  <si>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</si>
  <si>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</si>
  <si>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</si>
  <si>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</si>
  <si>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</si>
  <si>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</si>
  <si>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</si>
  <si>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</si>
  <si>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</si>
  <si>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</si>
  <si>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</si>
  <si>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</si>
  <si>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</si>
  <si>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</si>
  <si>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</si>
  <si>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</si>
  <si>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</si>
  <si>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</si>
  <si>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</si>
  <si>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</si>
  <si>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</si>
  <si>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</si>
  <si>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</si>
  <si>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</si>
  <si>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</si>
  <si>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</si>
  <si>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</si>
  <si>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</si>
  <si>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</si>
  <si>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</si>
  <si>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</si>
  <si>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</si>
  <si>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</si>
  <si>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</si>
  <si>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</si>
  <si>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</si>
  <si>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</si>
  <si>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</si>
  <si>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</si>
  <si>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</si>
  <si>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</si>
  <si>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</si>
  <si>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</si>
  <si>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</si>
  <si>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</si>
  <si>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</si>
  <si>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</si>
  <si>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</si>
  <si>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</si>
  <si>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</si>
  <si>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</si>
  <si>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</si>
  <si>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</si>
  <si>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</si>
  <si>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</si>
  <si>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</si>
  <si>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</si>
  <si>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</si>
  <si>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</si>
  <si>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</si>
  <si>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</si>
  <si>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</si>
  <si>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</si>
  <si>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</si>
  <si>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</si>
  <si>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</si>
  <si>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</si>
  <si>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</si>
  <si>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</si>
  <si>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</si>
  <si>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</si>
  <si>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</si>
  <si>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</si>
  <si>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</si>
  <si>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</si>
  <si>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</si>
  <si>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</si>
  <si>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</si>
  <si>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</si>
  <si>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</si>
  <si>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</si>
  <si>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</si>
  <si>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</si>
  <si>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</si>
  <si>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</si>
  <si>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</si>
  <si>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</si>
  <si>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</si>
  <si>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</si>
  <si>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</si>
  <si>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</si>
  <si>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</si>
  <si>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</si>
  <si>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</si>
  <si>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</si>
  <si>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</si>
  <si>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</si>
  <si>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</si>
  <si>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</si>
  <si>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</si>
  <si>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</si>
  <si>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</si>
  <si>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</si>
  <si>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</si>
  <si>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</si>
  <si>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</si>
  <si>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</si>
  <si>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</si>
  <si>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</si>
  <si>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</si>
  <si>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</si>
  <si>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</si>
  <si>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</si>
  <si>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</si>
  <si>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</si>
  <si>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</si>
  <si>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</si>
  <si>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</si>
  <si>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</si>
  <si>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</si>
  <si>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</si>
  <si>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</si>
  <si>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</si>
  <si>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</si>
  <si>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</si>
  <si>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</si>
  <si>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</si>
  <si>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</si>
  <si>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</si>
  <si>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</si>
  <si>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</si>
  <si>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</si>
  <si>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</si>
  <si>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</si>
  <si>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</si>
  <si>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</si>
  <si>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</si>
  <si>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</si>
  <si>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</si>
  <si>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</si>
  <si>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</si>
  <si>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</si>
  <si>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</si>
  <si>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</si>
  <si>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</si>
  <si>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</si>
  <si>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</si>
  <si>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</si>
  <si>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</si>
  <si>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</si>
  <si>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</si>
  <si>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</si>
  <si>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</si>
  <si>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</si>
  <si>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</si>
  <si>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</si>
  <si>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</si>
  <si>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</si>
  <si>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</si>
  <si>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</si>
  <si>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</si>
  <si>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</si>
  <si>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</si>
  <si>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</si>
  <si>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</si>
  <si>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</si>
  <si>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</si>
  <si>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</si>
  <si>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</si>
  <si>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</si>
  <si>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</si>
  <si>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</si>
  <si>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</si>
  <si>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</si>
  <si>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</si>
  <si>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</si>
  <si>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</si>
  <si>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</si>
  <si>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</si>
  <si>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</si>
  <si>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</si>
  <si>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</si>
  <si>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</si>
  <si>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</si>
  <si>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</si>
  <si>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</si>
  <si>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</si>
  <si>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</si>
  <si>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</si>
  <si>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</si>
  <si>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</si>
  <si>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</si>
  <si>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</si>
  <si>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</si>
  <si>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</si>
  <si>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</si>
  <si>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</si>
  <si>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</si>
  <si>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</si>
  <si>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</si>
  <si>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</si>
  <si>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</si>
  <si>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</si>
  <si>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</si>
  <si>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</si>
  <si>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</si>
  <si>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</si>
  <si>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</si>
  <si>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</si>
  <si>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</si>
  <si>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</si>
  <si>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</si>
  <si>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</si>
  <si>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</si>
  <si>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</si>
  <si>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</si>
  <si>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</si>
  <si>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</si>
  <si>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</si>
  <si>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</si>
  <si>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</si>
  <si>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</si>
  <si>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</si>
  <si>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</si>
  <si>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</si>
  <si>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</si>
  <si>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</si>
  <si>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</si>
  <si>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</si>
  <si>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</si>
  <si>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</si>
  <si>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</si>
  <si>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</si>
  <si>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</si>
  <si>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</si>
  <si>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</si>
  <si>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</si>
  <si>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</si>
  <si>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</si>
  <si>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</si>
  <si>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</si>
  <si>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</si>
  <si>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</si>
  <si>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</si>
  <si>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</si>
  <si>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</si>
  <si>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</si>
  <si>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</si>
  <si>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</si>
  <si>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</si>
  <si>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</si>
  <si>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</si>
  <si>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</si>
  <si>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</si>
  <si>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</si>
  <si>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</si>
  <si>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</si>
  <si>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</si>
  <si>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</si>
  <si>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</si>
  <si>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</si>
  <si>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</si>
  <si>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</si>
  <si>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</si>
  <si>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</si>
  <si>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</si>
  <si>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</si>
  <si>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</si>
  <si>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</si>
  <si>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</si>
  <si>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</si>
  <si>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</si>
  <si>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</si>
  <si>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</si>
  <si>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</si>
  <si>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</si>
  <si>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</si>
  <si>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</si>
  <si>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</si>
  <si>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</si>
  <si>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</si>
  <si>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</si>
  <si>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</si>
  <si>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</si>
  <si>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</si>
  <si>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</si>
  <si>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</si>
  <si>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</si>
  <si>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</si>
  <si>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</si>
  <si>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</si>
  <si>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</si>
  <si>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</si>
  <si>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</si>
  <si>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</si>
  <si>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</si>
  <si>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</si>
  <si>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</si>
  <si>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</si>
  <si>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</si>
  <si>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</si>
  <si>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</si>
  <si>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</si>
  <si>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</si>
  <si>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</si>
  <si>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</si>
  <si>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</si>
  <si>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</si>
  <si>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</si>
  <si>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</si>
  <si>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</si>
  <si>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</si>
  <si>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</si>
  <si>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</si>
  <si>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</si>
  <si>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</si>
  <si>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</si>
  <si>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</si>
  <si>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</si>
  <si>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</si>
  <si>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</si>
  <si>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</si>
  <si>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</si>
  <si>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</si>
  <si>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</si>
  <si>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</si>
  <si>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</si>
  <si>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</si>
  <si>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</si>
  <si>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</si>
  <si>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</si>
  <si>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</si>
  <si>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</si>
  <si>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</si>
  <si>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</si>
  <si>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</si>
  <si>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</si>
  <si>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</si>
  <si>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</si>
  <si>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</si>
  <si>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</si>
  <si>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</si>
  <si>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</si>
  <si>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</si>
  <si>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</si>
  <si>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</si>
  <si>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</si>
  <si>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</si>
  <si>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</si>
  <si>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</si>
  <si>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</si>
  <si>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</si>
  <si>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</si>
  <si>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</si>
  <si>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</si>
  <si>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</si>
  <si>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</si>
  <si>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</si>
  <si>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</si>
  <si>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</si>
  <si>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</si>
  <si>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</si>
  <si>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</si>
  <si>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</si>
  <si>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</si>
  <si>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</si>
  <si>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</si>
  <si>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</si>
  <si>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</si>
  <si>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</si>
  <si>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</si>
  <si>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</si>
  <si>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</si>
  <si>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</si>
  <si>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</si>
  <si>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</si>
  <si>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</si>
  <si>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</si>
  <si>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</si>
  <si>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</si>
  <si>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</si>
  <si>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</si>
  <si>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</si>
  <si>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</si>
  <si>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</si>
  <si>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</si>
  <si>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</si>
  <si>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</si>
  <si>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</si>
  <si>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</si>
  <si>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</si>
  <si>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</si>
  <si>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</si>
  <si>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</si>
  <si>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</si>
  <si>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</si>
  <si>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</si>
  <si>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</si>
  <si>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</si>
  <si>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</si>
  <si>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</si>
  <si>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</si>
  <si>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</si>
  <si>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</si>
  <si>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</si>
  <si>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</si>
  <si>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</si>
  <si>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</si>
  <si>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</si>
  <si>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</si>
  <si>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</si>
  <si>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</si>
  <si>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</si>
  <si>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</si>
  <si>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</si>
  <si>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</si>
  <si>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</si>
  <si>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</si>
  <si>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</si>
  <si>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</si>
  <si>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</si>
  <si>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</si>
  <si>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</si>
  <si>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</si>
  <si>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</si>
  <si>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</si>
  <si>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</si>
  <si>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</si>
  <si>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</si>
  <si>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</si>
  <si>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</si>
  <si>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</si>
  <si>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</si>
  <si>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</si>
  <si>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</si>
  <si>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</si>
  <si>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</si>
  <si>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</si>
  <si>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</si>
  <si>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</si>
  <si>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</si>
  <si>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</si>
  <si>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</si>
  <si>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</si>
  <si>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</si>
  <si>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</si>
  <si>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</si>
  <si>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</si>
  <si>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</si>
  <si>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</si>
  <si>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</si>
  <si>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</si>
  <si>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</si>
  <si>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</si>
  <si>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</si>
  <si>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</si>
  <si>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</si>
  <si>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</si>
  <si>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</si>
  <si>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</si>
  <si>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</si>
  <si>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</si>
  <si>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</si>
  <si>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</si>
  <si>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</si>
  <si>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</si>
  <si>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</si>
  <si>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</si>
  <si>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</si>
  <si>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</si>
  <si>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</si>
  <si>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</si>
  <si>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</si>
  <si>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</si>
  <si>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</si>
  <si>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</si>
  <si>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</si>
  <si>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</si>
  <si>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</si>
  <si>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</si>
  <si>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</si>
  <si>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</si>
  <si>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</si>
  <si>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</si>
  <si>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</si>
  <si>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</si>
  <si>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</si>
  <si>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</si>
  <si>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</si>
  <si>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</si>
  <si>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</si>
  <si>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</si>
  <si>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</si>
  <si>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</si>
  <si>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</si>
  <si>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</si>
  <si>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</si>
  <si>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</si>
  <si>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</si>
  <si>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</si>
  <si>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</si>
  <si>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</si>
  <si>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</si>
  <si>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</si>
  <si>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</si>
  <si>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</si>
  <si>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</si>
  <si>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</si>
  <si>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</si>
  <si>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</si>
  <si>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</si>
  <si>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</si>
  <si>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</si>
  <si>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</si>
  <si>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</si>
  <si>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</si>
  <si>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</si>
  <si>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</si>
  <si>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</si>
  <si>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</si>
  <si>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</si>
  <si>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</si>
  <si>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</si>
  <si>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</si>
  <si>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</si>
  <si>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</si>
  <si>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</si>
  <si>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</si>
  <si>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</si>
  <si>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</si>
  <si>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</si>
  <si>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</si>
  <si>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</si>
  <si>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</si>
  <si>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</si>
  <si>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</si>
  <si>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</si>
  <si>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</si>
  <si>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</si>
  <si>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</si>
  <si>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</si>
  <si>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</si>
  <si>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</si>
  <si>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</si>
  <si>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</si>
  <si>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</si>
  <si>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</si>
  <si>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</si>
  <si>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</si>
  <si>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</si>
  <si>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</si>
  <si>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</si>
  <si>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</si>
  <si>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</si>
  <si>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</si>
  <si>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</si>
  <si>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</si>
  <si>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</si>
  <si>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</si>
  <si>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</si>
  <si>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</si>
  <si>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</si>
  <si>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</si>
  <si>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</si>
  <si>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</si>
  <si>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</si>
  <si>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</si>
  <si>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</si>
  <si>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</si>
  <si>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</si>
  <si>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</si>
  <si>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</si>
  <si>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</si>
  <si>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</si>
  <si>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</si>
  <si>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</si>
  <si>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</si>
  <si>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</si>
  <si>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</si>
  <si>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</si>
  <si>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</si>
  <si>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</si>
  <si>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</si>
  <si>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</si>
  <si>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</si>
  <si>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</si>
  <si>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</si>
  <si>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</si>
  <si>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</si>
  <si>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</si>
  <si>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</si>
  <si>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</si>
  <si>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</si>
  <si>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</si>
  <si>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</si>
  <si>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</si>
  <si>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</si>
  <si>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</si>
  <si>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</si>
  <si>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</si>
  <si>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</si>
  <si>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</si>
  <si>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</si>
  <si>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</si>
  <si>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</si>
  <si>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</si>
  <si>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</si>
  <si>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</si>
  <si>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</si>
  <si>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</si>
  <si>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</si>
  <si>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</si>
  <si>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</si>
  <si>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</si>
  <si>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</si>
  <si>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</si>
  <si>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</si>
  <si>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</si>
  <si>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</si>
  <si>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</si>
  <si>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</si>
  <si>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</si>
  <si>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</si>
  <si>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</si>
  <si>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</si>
  <si>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</si>
  <si>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</si>
  <si>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</si>
  <si>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</si>
  <si>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</si>
  <si>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</si>
  <si>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</si>
  <si>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</si>
  <si>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</si>
  <si>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</si>
  <si>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</si>
  <si>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</si>
  <si>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</si>
  <si>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</si>
  <si>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</si>
  <si>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</si>
  <si>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</si>
  <si>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</si>
  <si>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</si>
  <si>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</si>
  <si>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</si>
  <si>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</si>
  <si>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</si>
  <si>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</si>
  <si>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</si>
  <si>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</si>
  <si>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</si>
  <si>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</si>
  <si>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</si>
  <si>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</si>
  <si>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</si>
  <si>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</si>
  <si>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</si>
  <si>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</si>
  <si>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</si>
  <si>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</si>
  <si>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</si>
  <si>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</si>
  <si>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</si>
  <si>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</si>
  <si>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</si>
  <si>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</si>
  <si>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</si>
  <si>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</si>
  <si>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</si>
  <si>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</si>
  <si>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</si>
  <si>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</si>
  <si>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</si>
  <si>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</si>
  <si>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</si>
  <si>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</si>
  <si>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</si>
  <si>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</si>
  <si>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</si>
  <si>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</si>
  <si>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</si>
  <si>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</si>
  <si>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</si>
  <si>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</si>
  <si>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</si>
  <si>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</si>
  <si>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</si>
  <si>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</si>
  <si>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</si>
  <si>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</si>
  <si>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</si>
  <si>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</si>
  <si>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</si>
  <si>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</si>
  <si>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</si>
  <si>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</si>
  <si>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</si>
  <si>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</si>
  <si>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</si>
  <si>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</si>
  <si>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</si>
  <si>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</si>
  <si>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</si>
  <si>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</si>
  <si>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</si>
  <si>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</si>
  <si>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</si>
  <si>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</si>
  <si>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</si>
  <si>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</si>
  <si>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</si>
  <si>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</si>
  <si>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</si>
  <si>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</si>
  <si>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</si>
  <si>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</si>
  <si>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</si>
  <si>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</si>
  <si>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</si>
  <si>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</si>
  <si>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</si>
  <si>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</si>
  <si>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</si>
  <si>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</si>
  <si>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</si>
  <si>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</si>
  <si>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</si>
  <si>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</si>
  <si>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</si>
  <si>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</si>
  <si>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</si>
  <si>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</si>
  <si>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</si>
  <si>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</si>
  <si>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</si>
  <si>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</si>
  <si>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</si>
  <si>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</si>
  <si>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</si>
  <si>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</si>
  <si>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</si>
  <si>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</si>
  <si>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</si>
  <si>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</si>
  <si>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</si>
  <si>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</si>
  <si>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</si>
  <si>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</si>
  <si>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</si>
  <si>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</si>
  <si>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</si>
  <si>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</si>
  <si>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</si>
  <si>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</si>
  <si>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</si>
  <si>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</si>
  <si>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</si>
  <si>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</si>
  <si>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</si>
  <si>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</si>
  <si>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</si>
  <si>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</si>
  <si>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</si>
  <si>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</si>
  <si>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</si>
  <si>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</si>
  <si>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</si>
  <si>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</si>
  <si>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</si>
  <si>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</si>
  <si>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</si>
  <si>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</si>
  <si>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</si>
  <si>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</si>
  <si>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</si>
  <si>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</si>
  <si>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</si>
  <si>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</si>
  <si>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</si>
  <si>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</si>
  <si>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</si>
  <si>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</si>
  <si>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</si>
  <si>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</si>
  <si>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</si>
  <si>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</si>
  <si>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</si>
  <si>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</si>
  <si>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</si>
  <si>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</si>
  <si>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</si>
  <si>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</si>
  <si>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</si>
  <si>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</si>
  <si>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</si>
  <si>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</si>
  <si>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</si>
  <si>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</si>
  <si>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</si>
  <si>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</si>
  <si>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</si>
  <si>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</si>
  <si>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</si>
  <si>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</si>
  <si>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</si>
  <si>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</si>
  <si>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</si>
  <si>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</si>
  <si>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</si>
  <si>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</si>
  <si>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</si>
  <si>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</si>
  <si>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</si>
  <si>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</si>
  <si>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</si>
  <si>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</si>
  <si>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</si>
  <si>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</si>
  <si>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</si>
  <si>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</si>
  <si>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</si>
  <si>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</si>
  <si>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</si>
  <si>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</si>
  <si>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</si>
  <si>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</si>
  <si>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</si>
  <si>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</si>
  <si>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</si>
  <si>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</si>
  <si>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</si>
  <si>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</si>
  <si>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</si>
  <si>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</si>
  <si>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</si>
  <si>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</si>
  <si>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</si>
  <si>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</si>
  <si>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</si>
  <si>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</si>
  <si>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</si>
  <si>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</si>
  <si>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</si>
  <si>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</si>
  <si>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</si>
  <si>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</si>
  <si>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</si>
  <si>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</si>
  <si>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</si>
  <si>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</si>
  <si>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</si>
  <si>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</si>
  <si>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</si>
  <si>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</si>
  <si>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</si>
  <si>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</si>
  <si>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</si>
  <si>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</si>
  <si>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</si>
  <si>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</si>
  <si>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</si>
  <si>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</si>
  <si>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</si>
  <si>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</si>
  <si>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</si>
  <si>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</si>
  <si>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</si>
  <si>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</si>
  <si>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</si>
  <si>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</si>
  <si>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</si>
  <si>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</si>
  <si>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</si>
  <si>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</si>
  <si>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</si>
  <si>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</si>
  <si>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</si>
  <si>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</si>
  <si>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</si>
  <si>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</si>
  <si>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</si>
  <si>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</si>
  <si>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</si>
  <si>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</si>
  <si>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</si>
  <si>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</si>
  <si>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</si>
  <si>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</si>
  <si>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</si>
  <si>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</si>
  <si>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</si>
  <si>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</si>
  <si>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</si>
  <si>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</si>
  <si>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</si>
  <si>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</si>
  <si>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</si>
  <si>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</si>
  <si>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</si>
  <si>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</si>
  <si>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</si>
  <si>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</si>
  <si>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</si>
  <si>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</si>
  <si>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</si>
  <si>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</si>
  <si>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</si>
  <si>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</si>
  <si>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</si>
  <si>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</si>
  <si>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</si>
  <si>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</si>
  <si>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</si>
  <si>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</si>
  <si>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</si>
  <si>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</si>
  <si>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</si>
  <si>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</si>
  <si>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</si>
  <si>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</si>
  <si>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</si>
  <si>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</si>
  <si>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</si>
  <si>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</si>
  <si>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</si>
  <si>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</si>
  <si>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</si>
  <si>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</si>
  <si>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</si>
  <si>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</si>
  <si>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</si>
  <si>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</si>
  <si>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</si>
  <si>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</si>
  <si>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</si>
  <si>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</si>
  <si>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</si>
  <si>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</si>
  <si>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</si>
  <si>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</si>
  <si>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</si>
  <si>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</si>
  <si>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</si>
  <si>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</si>
  <si>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</si>
  <si>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</si>
  <si>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</si>
  <si>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</si>
  <si>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</si>
  <si>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</si>
  <si>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</si>
  <si>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</si>
  <si>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</si>
  <si>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</si>
  <si>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</si>
  <si>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</si>
  <si>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</si>
  <si>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</si>
  <si>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</si>
  <si>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</si>
  <si>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</si>
  <si>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</si>
  <si>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</si>
  <si>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</si>
  <si>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</si>
  <si>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</si>
  <si>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</si>
  <si>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</si>
  <si>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</si>
  <si>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</si>
  <si>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</si>
  <si>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</si>
  <si>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</si>
  <si>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</si>
  <si>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</si>
  <si>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</si>
  <si>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</si>
  <si>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</si>
  <si>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</si>
  <si>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</si>
  <si>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</si>
  <si>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</si>
  <si>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</si>
  <si>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</si>
  <si>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</si>
  <si>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</si>
  <si>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</si>
  <si>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</si>
  <si>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</si>
  <si>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</si>
  <si>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</si>
  <si>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</si>
  <si>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</si>
  <si>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</si>
  <si>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</si>
  <si>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</si>
  <si>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</si>
  <si>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</si>
  <si>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</si>
  <si>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</si>
  <si>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</si>
  <si>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</si>
  <si>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</si>
  <si>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</si>
  <si>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</si>
  <si>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</si>
  <si>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</si>
  <si>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</si>
  <si>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</si>
  <si>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</si>
  <si>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</si>
  <si>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</si>
  <si>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</si>
  <si>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</si>
  <si>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</si>
  <si>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</si>
  <si>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</si>
  <si>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</si>
  <si>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</si>
  <si>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</si>
  <si>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</si>
  <si>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</si>
  <si>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</si>
  <si>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</si>
  <si>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</si>
  <si>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</si>
  <si>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</si>
  <si>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</si>
  <si>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</si>
  <si>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</si>
  <si>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</si>
  <si>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</si>
  <si>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</si>
  <si>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</si>
  <si>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</si>
  <si>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</si>
  <si>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</si>
  <si>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</si>
  <si>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</si>
  <si>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</si>
  <si>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</si>
  <si>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</si>
  <si>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</si>
  <si>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</si>
  <si>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</si>
  <si>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</si>
  <si>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</si>
  <si>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</si>
  <si>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</si>
  <si>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</si>
  <si>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</si>
  <si>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</si>
  <si>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</si>
  <si>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</si>
  <si>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</si>
  <si>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</si>
  <si>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</si>
  <si>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</si>
  <si>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</si>
  <si>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</si>
  <si>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</si>
  <si>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</si>
  <si>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</si>
  <si>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</si>
  <si>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</si>
  <si>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</si>
  <si>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</si>
  <si>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</si>
  <si>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</si>
  <si>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</si>
  <si>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</si>
  <si>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</si>
  <si>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</si>
  <si>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</si>
  <si>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</si>
  <si>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</si>
  <si>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</si>
  <si>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</si>
  <si>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</si>
  <si>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</si>
  <si>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</si>
  <si>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</si>
  <si>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</si>
  <si>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</si>
  <si>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</si>
  <si>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</si>
  <si>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</si>
  <si>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</si>
  <si>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</si>
  <si>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</si>
  <si>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</si>
  <si>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</si>
  <si>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</si>
  <si>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</si>
  <si>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</si>
  <si>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</si>
  <si>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</si>
  <si>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</si>
  <si>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</si>
  <si>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</si>
  <si>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</si>
  <si>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</si>
  <si>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</si>
  <si>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</si>
  <si>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</si>
  <si>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</si>
  <si>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</si>
  <si>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</si>
  <si>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</si>
  <si>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</si>
  <si>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</si>
  <si>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</si>
  <si>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</si>
  <si>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</si>
  <si>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</si>
  <si>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</si>
  <si>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</si>
  <si>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</si>
  <si>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</si>
  <si>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</si>
  <si>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</si>
  <si>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</si>
  <si>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</si>
  <si>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</si>
  <si>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</si>
  <si>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</si>
  <si>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</si>
  <si>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</si>
  <si>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</si>
  <si>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</si>
  <si>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</si>
  <si>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</si>
  <si>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</si>
  <si>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</si>
  <si>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</si>
  <si>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</si>
  <si>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</si>
  <si>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</si>
  <si>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</si>
  <si>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</si>
  <si>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</si>
  <si>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</si>
  <si>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</si>
  <si>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</si>
  <si>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</si>
  <si>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</si>
  <si>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</si>
  <si>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</si>
  <si>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</si>
  <si>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</si>
  <si>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</si>
  <si>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</si>
  <si>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</si>
  <si>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</si>
  <si>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</si>
  <si>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</si>
  <si>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</si>
  <si>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</si>
  <si>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</si>
  <si>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</si>
  <si>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</si>
  <si>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</si>
  <si>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</si>
  <si>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</si>
  <si>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</si>
  <si>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</si>
  <si>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</si>
  <si>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</si>
  <si>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</si>
  <si>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</si>
  <si>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</si>
  <si>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</si>
  <si>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</si>
  <si>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</si>
  <si>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</si>
  <si>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</si>
  <si>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</si>
  <si>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</si>
  <si>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</si>
  <si>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</si>
  <si>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</si>
  <si>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</si>
  <si>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</si>
  <si>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</si>
  <si>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</si>
  <si>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</si>
  <si>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</si>
  <si>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</si>
  <si>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</si>
  <si>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</si>
  <si>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</si>
  <si>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</si>
  <si>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</si>
  <si>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</si>
  <si>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</si>
  <si>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</si>
  <si>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</si>
  <si>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</si>
  <si>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</si>
  <si>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</si>
  <si>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</si>
  <si>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</si>
  <si>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</si>
  <si>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</si>
  <si>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</si>
  <si>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</si>
  <si>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</si>
  <si>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</si>
  <si>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</si>
  <si>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</si>
  <si>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</si>
  <si>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</si>
  <si>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</si>
  <si>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</si>
  <si>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</si>
  <si>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</si>
  <si>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</si>
  <si>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</si>
  <si>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</si>
  <si>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</si>
  <si>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</si>
  <si>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</si>
  <si>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</si>
  <si>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</si>
  <si>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</si>
  <si>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</si>
  <si>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</si>
  <si>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</si>
  <si>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</si>
  <si>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</si>
  <si>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</si>
  <si>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</si>
  <si>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</si>
  <si>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</si>
  <si>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</si>
  <si>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</si>
  <si>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</si>
  <si>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</si>
  <si>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</si>
  <si>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</si>
  <si>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</si>
  <si>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</si>
  <si>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</si>
  <si>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</si>
  <si>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</si>
  <si>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</si>
  <si>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</si>
  <si>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</si>
  <si>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</si>
  <si>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</si>
  <si>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</si>
  <si>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</si>
  <si>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</si>
  <si>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</si>
  <si>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</si>
  <si>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</si>
  <si>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</si>
  <si>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</si>
  <si>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</si>
  <si>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</si>
  <si>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</si>
  <si>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</si>
  <si>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</si>
  <si>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</si>
  <si>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</si>
  <si>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</si>
  <si>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</si>
  <si>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</si>
  <si>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</si>
  <si>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</si>
  <si>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</si>
  <si>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</si>
  <si>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</si>
  <si>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</si>
  <si>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</si>
  <si>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</si>
  <si>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</si>
  <si>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</si>
  <si>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</si>
  <si>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</si>
  <si>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</si>
  <si>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</si>
  <si>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</si>
  <si>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</si>
  <si>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</si>
  <si>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</si>
  <si>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</si>
  <si>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</si>
  <si>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</si>
  <si>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</si>
  <si>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</si>
  <si>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</si>
  <si>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</si>
  <si>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</si>
  <si>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</si>
  <si>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</si>
  <si>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</si>
  <si>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</si>
  <si>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</si>
  <si>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</si>
  <si>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</si>
  <si>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</si>
  <si>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</si>
  <si>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</si>
  <si>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</si>
  <si>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</si>
  <si>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</si>
  <si>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</si>
  <si>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</si>
  <si>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</si>
  <si>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</si>
  <si>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</si>
  <si>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</si>
  <si>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</si>
  <si>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</si>
  <si>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</si>
  <si>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</si>
  <si>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</si>
  <si>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</si>
  <si>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</si>
  <si>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</si>
  <si>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</si>
  <si>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</si>
  <si>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</si>
  <si>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</si>
  <si>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</si>
  <si>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</si>
  <si>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</si>
  <si>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</si>
  <si>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</si>
  <si>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</si>
  <si>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</si>
  <si>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</si>
  <si>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</si>
  <si>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</si>
  <si>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</si>
  <si>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</si>
  <si>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</si>
  <si>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</si>
  <si>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</si>
  <si>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</si>
  <si>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</si>
  <si>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</si>
  <si>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</si>
  <si>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</si>
  <si>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</si>
  <si>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</si>
  <si>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</si>
  <si>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</si>
  <si>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</si>
  <si>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</si>
  <si>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</si>
  <si>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</si>
  <si>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</si>
  <si>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</si>
  <si>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</si>
  <si>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</si>
  <si>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</si>
  <si>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</si>
  <si>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</si>
  <si>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</si>
  <si>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</si>
  <si>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</si>
  <si>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</si>
  <si>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</si>
  <si>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</si>
  <si>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</si>
  <si>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</si>
  <si>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</si>
  <si>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</si>
  <si>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</si>
  <si>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</si>
  <si>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</si>
  <si>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</si>
  <si>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</si>
  <si>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</si>
  <si>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</si>
  <si>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</si>
  <si>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</si>
  <si>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</si>
  <si>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</si>
  <si>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</si>
  <si>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</si>
  <si>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</si>
  <si>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</si>
  <si>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</si>
  <si>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</si>
  <si>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</si>
  <si>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</si>
  <si>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</si>
  <si>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</si>
  <si>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</si>
  <si>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</si>
  <si>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</si>
  <si>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</si>
  <si>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</si>
  <si>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</si>
  <si>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</si>
  <si>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</si>
  <si>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</si>
  <si>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</si>
  <si>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</si>
  <si>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</si>
  <si>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</si>
  <si>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</si>
  <si>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</si>
  <si>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</si>
  <si>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</si>
  <si>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</si>
  <si>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</si>
  <si>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</si>
  <si>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</si>
  <si>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</si>
  <si>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</si>
  <si>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</si>
  <si>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</si>
  <si>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</si>
  <si>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</si>
  <si>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</si>
  <si>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</si>
  <si>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</si>
  <si>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</si>
  <si>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</si>
  <si>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</si>
  <si>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</si>
  <si>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</si>
  <si>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</si>
  <si>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</si>
  <si>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</si>
  <si>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</si>
  <si>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</si>
  <si>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</si>
  <si>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</si>
  <si>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</si>
  <si>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</si>
  <si>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</si>
  <si>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</si>
  <si>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</si>
  <si>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</si>
  <si>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</si>
  <si>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</si>
  <si>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</si>
  <si>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</si>
  <si>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</si>
  <si>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</si>
  <si>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</si>
  <si>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</si>
  <si>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</si>
  <si>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</si>
  <si>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</si>
  <si>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</si>
  <si>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</si>
  <si>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</si>
  <si>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</si>
  <si>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</si>
  <si>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</si>
  <si>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</si>
  <si>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</si>
  <si>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</si>
  <si>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</si>
  <si>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</si>
  <si>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</si>
  <si>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</si>
  <si>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</si>
  <si>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</si>
  <si>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</si>
  <si>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</si>
  <si>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</si>
  <si>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</si>
  <si>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</si>
  <si>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</si>
  <si>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</si>
  <si>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</si>
  <si>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</si>
  <si>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</si>
  <si>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</si>
  <si>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</si>
  <si>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</si>
  <si>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</si>
  <si>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</si>
  <si>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</si>
  <si>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</si>
  <si>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</si>
  <si>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</si>
  <si>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</si>
  <si>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</si>
  <si>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</si>
  <si>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</si>
  <si>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</si>
  <si>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</si>
  <si>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</si>
  <si>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</si>
  <si>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</si>
  <si>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</si>
  <si>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</si>
  <si>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</si>
  <si>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</si>
  <si>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</si>
  <si>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</si>
  <si>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</si>
  <si>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</si>
  <si>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</si>
  <si>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</si>
  <si>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</si>
  <si>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</si>
  <si>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</si>
  <si>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</si>
  <si>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</si>
  <si>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</si>
  <si>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</si>
  <si>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</si>
  <si>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</si>
  <si>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</si>
  <si>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</si>
  <si>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</si>
  <si>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</si>
  <si>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</si>
  <si>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</si>
  <si>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</si>
  <si>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</si>
  <si>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</si>
  <si>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</si>
  <si>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</si>
  <si>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</si>
  <si>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</si>
  <si>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</si>
  <si>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</si>
  <si>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</si>
  <si>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</si>
  <si>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</si>
  <si>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</si>
  <si>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</si>
  <si>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</si>
  <si>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</si>
  <si>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</si>
  <si>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</si>
  <si>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</si>
  <si>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</si>
  <si>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</si>
  <si>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</si>
  <si>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</si>
  <si>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</si>
  <si>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</si>
  <si>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</si>
  <si>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</si>
  <si>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</si>
  <si>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</si>
  <si>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</si>
  <si>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</si>
  <si>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</si>
  <si>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</si>
  <si>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</si>
  <si>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</si>
  <si>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</si>
  <si>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</si>
  <si>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</si>
  <si>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</si>
  <si>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</si>
  <si>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</si>
  <si>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</si>
  <si>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</si>
  <si>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</si>
  <si>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</si>
  <si>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</si>
  <si>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</si>
  <si>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</si>
  <si>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</si>
  <si>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</si>
  <si>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</si>
  <si>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</si>
  <si>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</si>
  <si>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</si>
  <si>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</si>
  <si>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</si>
  <si>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</si>
  <si>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</si>
  <si>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</si>
  <si>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</si>
  <si>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</si>
  <si>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</si>
  <si>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</si>
  <si>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</si>
  <si>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</si>
  <si>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</si>
  <si>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</si>
  <si>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</si>
  <si>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</si>
  <si>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</si>
  <si>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</si>
  <si>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</si>
  <si>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</si>
  <si>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</si>
  <si>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</si>
  <si>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</si>
  <si>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</si>
  <si>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</si>
  <si>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</si>
  <si>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</si>
  <si>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</si>
  <si>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</si>
  <si>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</si>
  <si>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</si>
  <si>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</si>
  <si>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</si>
  <si>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</si>
  <si>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</si>
  <si>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</si>
  <si>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</si>
  <si>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</si>
  <si>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</si>
  <si>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</si>
  <si>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</si>
  <si>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</si>
  <si>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</si>
  <si>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</si>
  <si>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</si>
  <si>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</si>
  <si>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</si>
  <si>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</si>
  <si>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</si>
  <si>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</si>
  <si>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</si>
  <si>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</si>
  <si>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</si>
  <si>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</si>
  <si>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</si>
  <si>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</si>
  <si>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</si>
  <si>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</si>
  <si>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</si>
  <si>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</si>
  <si>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</si>
  <si>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</si>
  <si>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</si>
  <si>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</si>
  <si>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</si>
  <si>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</si>
  <si>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</si>
  <si>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</si>
  <si>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</si>
  <si>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</si>
  <si>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</si>
  <si>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</si>
  <si>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</si>
  <si>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</si>
  <si>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</si>
  <si>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</si>
  <si>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</si>
  <si>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</si>
  <si>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</si>
  <si>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</si>
  <si>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</si>
  <si>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</si>
  <si>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</si>
  <si>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</si>
  <si>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</si>
  <si>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</si>
  <si>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</si>
  <si>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</si>
  <si>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</si>
  <si>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</si>
  <si>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</si>
  <si>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</si>
  <si>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</si>
  <si>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</si>
  <si>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</si>
  <si>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</si>
  <si>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</si>
  <si>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</si>
  <si>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</si>
  <si>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</si>
  <si>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</si>
  <si>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</si>
  <si>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</si>
  <si>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</si>
  <si>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</si>
  <si>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</si>
  <si>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</si>
  <si>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</si>
  <si>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</si>
  <si>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</si>
  <si>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</si>
  <si>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</si>
  <si>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</si>
  <si>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</si>
  <si>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</si>
  <si>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</si>
  <si>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</si>
  <si>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</si>
  <si>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</si>
  <si>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</si>
  <si>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</si>
  <si>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</si>
  <si>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</si>
  <si>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</si>
  <si>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</si>
  <si>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</si>
  <si>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</si>
  <si>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</si>
  <si>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</si>
  <si>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</si>
  <si>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</si>
  <si>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</si>
  <si>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</si>
  <si>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</si>
  <si>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</si>
  <si>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</si>
  <si>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</si>
  <si>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</si>
  <si>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</si>
  <si>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</si>
  <si>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</si>
  <si>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</si>
  <si>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</si>
  <si>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</si>
  <si>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</si>
  <si>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</si>
  <si>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</si>
  <si>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</si>
  <si>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</si>
  <si>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</si>
  <si>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</si>
  <si>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</si>
  <si>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</si>
  <si>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</si>
  <si>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</si>
  <si>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</si>
  <si>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</si>
  <si>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</si>
  <si>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</si>
  <si>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</si>
  <si>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</si>
  <si>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</si>
  <si>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</si>
  <si>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</si>
  <si>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</si>
  <si>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</si>
  <si>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</si>
  <si>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</si>
  <si>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</si>
  <si>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</si>
  <si>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</si>
  <si>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</si>
  <si>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</si>
  <si>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</si>
  <si>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</si>
  <si>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</si>
  <si>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</si>
  <si>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</si>
  <si>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</si>
  <si>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</si>
  <si>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</si>
  <si>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</si>
  <si>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</si>
  <si>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</si>
  <si>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</si>
  <si>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</si>
  <si>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</si>
  <si>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</si>
  <si>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</si>
  <si>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</si>
  <si>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</si>
  <si>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</si>
  <si>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</si>
  <si>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</si>
  <si>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</si>
  <si>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</si>
  <si>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</si>
  <si>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</si>
  <si>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</si>
  <si>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</si>
  <si>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</si>
  <si>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</si>
  <si>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</si>
  <si>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</si>
  <si>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</si>
  <si>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</si>
  <si>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</si>
  <si>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</si>
  <si>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</si>
  <si>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</si>
  <si>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</si>
  <si>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</si>
  <si>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</si>
  <si>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</si>
  <si>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</si>
  <si>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</si>
  <si>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</si>
  <si>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</si>
  <si>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</si>
  <si>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</si>
  <si>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</si>
  <si>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</si>
  <si>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</si>
  <si>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</si>
  <si>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</si>
  <si>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</si>
  <si>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</si>
  <si>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</si>
  <si>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</si>
  <si>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</si>
  <si>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</si>
  <si>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</si>
  <si>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</si>
  <si>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</si>
  <si>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</si>
  <si>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</si>
  <si>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</si>
  <si>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</si>
  <si>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</si>
  <si>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</si>
  <si>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</si>
  <si>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</si>
  <si>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</si>
  <si>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</si>
  <si>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</si>
  <si>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</si>
  <si>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</si>
  <si>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</si>
  <si>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</si>
  <si>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</si>
  <si>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</si>
  <si>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</si>
  <si>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</si>
  <si>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</si>
  <si>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</si>
  <si>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</si>
  <si>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</si>
  <si>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</si>
  <si>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</si>
  <si>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</si>
  <si>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</si>
  <si>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</si>
  <si>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</si>
  <si>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</si>
  <si>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</si>
  <si>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</si>
  <si>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</si>
  <si>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</si>
  <si>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</si>
  <si>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</si>
  <si>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</si>
  <si>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</si>
  <si>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</si>
  <si>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</si>
  <si>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</si>
  <si>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</si>
  <si>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</si>
  <si>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</si>
  <si>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</si>
  <si>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</si>
  <si>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</si>
  <si>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</si>
  <si>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</si>
  <si>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</si>
  <si>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</si>
  <si>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</si>
  <si>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</si>
  <si>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</si>
  <si>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</si>
  <si>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</si>
  <si>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</si>
  <si>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</si>
  <si>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</si>
  <si>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</si>
  <si>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</si>
  <si>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</si>
  <si>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</si>
  <si>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</si>
  <si>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</si>
  <si>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</si>
  <si>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</si>
  <si>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</si>
  <si>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</si>
  <si>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</si>
  <si>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</si>
  <si>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</si>
  <si>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</si>
  <si>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</si>
  <si>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</si>
  <si>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</si>
  <si>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</si>
  <si>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</si>
  <si>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</si>
  <si>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</si>
  <si>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</si>
  <si>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</si>
  <si>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</si>
  <si>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</si>
  <si>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</si>
  <si>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</si>
  <si>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</si>
  <si>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</si>
  <si>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</si>
  <si>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</si>
  <si>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</si>
  <si>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</si>
  <si>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</si>
  <si>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</si>
  <si>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</si>
  <si>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</si>
  <si>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</si>
  <si>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</si>
  <si>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</si>
  <si>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</si>
  <si>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</si>
  <si>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</si>
  <si>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</si>
  <si>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</si>
  <si>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</si>
  <si>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</si>
  <si>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</si>
  <si>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</si>
  <si>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</si>
  <si>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</si>
  <si>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</si>
  <si>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</si>
  <si>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</si>
  <si>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</si>
  <si>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</si>
  <si>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</si>
  <si>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</si>
  <si>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</si>
  <si>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</si>
  <si>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</si>
  <si>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</si>
  <si>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</si>
  <si>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</si>
  <si>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</si>
  <si>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</si>
  <si>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</si>
  <si>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</si>
  <si>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</si>
  <si>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</si>
  <si>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</si>
  <si>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</si>
  <si>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</si>
  <si>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</si>
  <si>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</si>
  <si>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</si>
  <si>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</si>
  <si>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</si>
  <si>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</si>
  <si>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</si>
  <si>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</si>
  <si>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</si>
  <si>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</si>
  <si>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</si>
  <si>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</si>
  <si>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</si>
  <si>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</si>
  <si>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</si>
  <si>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</si>
  <si>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</si>
  <si>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</si>
  <si>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</si>
  <si>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</si>
  <si>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</si>
  <si>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</si>
  <si>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</si>
  <si>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</si>
  <si>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</si>
  <si>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</si>
  <si>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</si>
  <si>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</si>
  <si>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</si>
  <si>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</si>
  <si>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</si>
  <si>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</si>
  <si>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</si>
  <si>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</si>
  <si>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</si>
  <si>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</si>
  <si>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</si>
  <si>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</si>
  <si>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</si>
  <si>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</si>
  <si>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</si>
  <si>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</si>
  <si>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</si>
  <si>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</si>
  <si>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</si>
  <si>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</si>
  <si>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</si>
  <si>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</si>
  <si>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</si>
  <si>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</si>
  <si>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</si>
  <si>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</si>
  <si>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</si>
  <si>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</si>
  <si>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</si>
  <si>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</si>
  <si>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</si>
  <si>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</si>
  <si>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</si>
  <si>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</si>
  <si>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</si>
  <si>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</si>
  <si>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</si>
  <si>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</si>
  <si>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</si>
  <si>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</si>
  <si>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</si>
  <si>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</si>
  <si>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</si>
  <si>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</si>
  <si>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</si>
  <si>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</si>
  <si>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</si>
  <si>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</si>
  <si>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</si>
  <si>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</si>
  <si>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</si>
  <si>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</si>
  <si>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</si>
  <si>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</si>
  <si>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</si>
  <si>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</si>
  <si>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</si>
  <si>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</si>
  <si>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</si>
  <si>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</si>
  <si>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</si>
  <si>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</si>
  <si>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</si>
  <si>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</si>
  <si>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</si>
  <si>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</si>
  <si>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</si>
  <si>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</si>
  <si>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</si>
  <si>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</si>
  <si>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</si>
  <si>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</si>
  <si>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</si>
  <si>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</si>
  <si>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</si>
  <si>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</si>
  <si>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</si>
  <si>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</si>
  <si>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</si>
  <si>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</si>
  <si>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</si>
  <si>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</si>
  <si>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</si>
  <si>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</si>
  <si>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</si>
  <si>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</si>
  <si>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</si>
  <si>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</si>
  <si>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</si>
  <si>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</si>
  <si>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</si>
  <si>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</si>
  <si>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</si>
  <si>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</si>
  <si>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</si>
  <si>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</si>
  <si>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</si>
  <si>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</si>
  <si>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</si>
  <si>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</si>
  <si>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</si>
  <si>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</si>
  <si>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</si>
  <si>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</si>
  <si>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</si>
  <si>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</si>
  <si>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</si>
  <si>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</si>
  <si>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</si>
  <si>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</si>
  <si>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</si>
  <si>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</si>
  <si>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</si>
  <si>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</si>
  <si>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</si>
  <si>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</si>
  <si>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</si>
  <si>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</si>
  <si>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</si>
  <si>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</si>
  <si>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</si>
  <si>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</si>
  <si>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</si>
  <si>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</si>
  <si>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</si>
  <si>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</si>
  <si>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</si>
  <si>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</si>
  <si>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</si>
  <si>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</si>
  <si>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</si>
  <si>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</si>
  <si>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</si>
  <si>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</si>
  <si>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</si>
  <si>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</si>
  <si>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</si>
  <si>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</si>
  <si>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</si>
  <si>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</si>
  <si>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</si>
  <si>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</si>
  <si>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</si>
  <si>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</si>
  <si>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</si>
  <si>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</si>
  <si>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</si>
  <si>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</si>
  <si>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</si>
  <si>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</si>
  <si>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</si>
  <si>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</si>
  <si>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</si>
  <si>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</si>
  <si>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</si>
  <si>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</si>
  <si>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</si>
  <si>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</si>
  <si>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</si>
  <si>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</si>
  <si>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</si>
  <si>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</si>
  <si>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</si>
  <si>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</si>
  <si>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</si>
  <si>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</si>
  <si>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</si>
  <si>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</si>
  <si>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</si>
  <si>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</si>
  <si>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</si>
  <si>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</si>
  <si>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</si>
  <si>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</si>
  <si>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</si>
  <si>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</si>
  <si>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</si>
  <si>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</si>
  <si>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</si>
  <si>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</si>
  <si>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</si>
  <si>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</si>
  <si>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</si>
  <si>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</si>
  <si>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</si>
  <si>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</si>
  <si>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</si>
  <si>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</si>
  <si>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</si>
  <si>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</si>
  <si>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</si>
  <si>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</si>
  <si>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</si>
  <si>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</si>
  <si>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</si>
  <si>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</si>
  <si>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</si>
  <si>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</si>
  <si>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</si>
  <si>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</si>
  <si>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</si>
  <si>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</si>
  <si>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</si>
  <si>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</si>
  <si>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</si>
  <si>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</si>
  <si>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</si>
  <si>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</si>
  <si>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</si>
  <si>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</si>
  <si>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</si>
  <si>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</si>
  <si>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</si>
  <si>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</si>
  <si>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</si>
  <si>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</si>
  <si>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</si>
  <si>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</si>
  <si>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</si>
  <si>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</si>
  <si>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</si>
  <si>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</si>
  <si>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</si>
  <si>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</si>
  <si>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</si>
  <si>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</si>
  <si>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</si>
  <si>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</si>
  <si>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</si>
  <si>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</si>
  <si>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</si>
  <si>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</si>
  <si>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</si>
  <si>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</si>
  <si>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</si>
  <si>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</si>
  <si>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</si>
  <si>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</si>
  <si>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</si>
  <si>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</si>
  <si>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</si>
  <si>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</si>
  <si>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</si>
  <si>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</si>
  <si>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</si>
  <si>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</si>
  <si>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</si>
  <si>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</si>
  <si>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</si>
  <si>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</si>
  <si>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</si>
  <si>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</si>
  <si>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</si>
  <si>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</si>
  <si>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</si>
  <si>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</si>
  <si>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</si>
  <si>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</si>
  <si>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</si>
  <si>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</si>
  <si>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</si>
  <si>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</si>
  <si>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</si>
  <si>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</si>
  <si>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</si>
  <si>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</si>
  <si>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</si>
  <si>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</si>
  <si>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</si>
  <si>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</si>
  <si>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</si>
  <si>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</si>
  <si>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</si>
  <si>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</si>
  <si>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</si>
  <si>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</si>
  <si>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</si>
  <si>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</si>
  <si>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</si>
  <si>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</si>
  <si>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</si>
  <si>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</si>
  <si>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</si>
  <si>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</si>
  <si>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</si>
  <si>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</si>
  <si>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</si>
  <si>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</si>
  <si>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</si>
  <si>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</si>
  <si>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</si>
  <si>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</si>
  <si>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</si>
  <si>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</si>
  <si>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</si>
  <si>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</si>
  <si>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</si>
  <si>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</si>
  <si>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</si>
  <si>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</si>
  <si>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</si>
  <si>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</si>
  <si>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</si>
  <si>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</si>
  <si>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</si>
  <si>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</si>
  <si>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</si>
  <si>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</si>
  <si>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</si>
  <si>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</si>
  <si>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</si>
  <si>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BARC GSSP OC SE0029277011</t>
  </si>
  <si>
    <t>SEK 6,670,000 Notes 07-2029</t>
  </si>
  <si>
    <t>SE0029277011</t>
  </si>
  <si>
    <t>DEMVRI</t>
  </si>
  <si>
    <t>BARCLAYS/FRN DEBT 20290716</t>
  </si>
  <si>
    <t>https://derivatives.cib.barclays/GB/1/en/document-repository.app?isin=SE0029277011</t>
  </si>
  <si>
    <t>CSI 100</t>
  </si>
  <si>
    <t>BARC_GSSP_OC_SE0029277011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</si>
</sst>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277011"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85" zoomScaleNormal="85" workbookViewId="0">
      <pane xSplit="4" ySplit="6" topLeftCell="E7" activePane="bottomRight" state="frozen"/>
      <selection pane="topRight" activeCell="E1" sqref="E1"/>
      <selection pane="bottomLeft" activeCell="A7" sqref="A7"/>
      <selection pane="bottomRight" activeCell="K16" sqref="K16"/>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2298</v>
      </c>
      <c r="B2" s="55" t="s">
        <v>2323</v>
      </c>
      <c r="C2" s="55" t="s">
        <v>408</v>
      </c>
      <c r="D2" s="55" t="s">
        <v>410</v>
      </c>
      <c r="E2" s="56">
        <v>10000</v>
      </c>
      <c r="F2" s="56" t="s">
        <v>34</v>
      </c>
      <c r="G2" s="55" t="s">
        <v>222</v>
      </c>
      <c r="H2" s="3">
        <v>46226</v>
      </c>
      <c r="I2" s="55" t="s">
        <v>7761</v>
      </c>
      <c r="J2" s="73" t="str">
        <f>IF(C2="-","",VLOOKUP(C2,BondIssuerTable,2,0))</f>
        <v>BARBA</v>
      </c>
      <c r="K2" s="73" t="str">
        <f>IF(D2="-","",VLOOKUP(D2,BondIssuingAgentsTable,2,0))</f>
        <v>GTM</v>
      </c>
      <c r="L2" s="78" t="str">
        <f>IF(D2="-","",VLOOKUP(D2,BondIssuingAgentsTable,3,0))</f>
        <v>ST</v>
      </c>
      <c r="M2" s="1"/>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7" t="s">
        <v>7762</v>
      </c>
      <c r="B7" s="55" t="s">
        <v>7763</v>
      </c>
      <c r="C7" s="55">
        <v>391375</v>
      </c>
      <c r="D7" s="286" t="s">
        <v>7764</v>
      </c>
      <c r="E7" s="55" t="s">
        <v>7766</v>
      </c>
      <c r="F7" s="55" t="s">
        <v>7765</v>
      </c>
      <c r="G7" s="57">
        <v>100</v>
      </c>
      <c r="H7" s="57" t="s">
        <v>1310</v>
      </c>
      <c r="I7" s="287">
        <v>6670000</v>
      </c>
      <c r="J7" s="57"/>
      <c r="K7" s="3">
        <v>46225</v>
      </c>
      <c r="L7" s="58">
        <v>47315</v>
      </c>
      <c r="M7" s="58">
        <v>47302</v>
      </c>
      <c r="N7" s="196">
        <v>1130</v>
      </c>
      <c r="O7" s="196" t="s">
        <v>2996</v>
      </c>
      <c r="P7" s="196"/>
      <c r="Q7" s="305" t="s">
        <v>7767</v>
      </c>
      <c r="R7" s="55"/>
      <c r="S7" s="285"/>
      <c r="T7" s="285"/>
      <c r="U7" s="55"/>
      <c r="V7" s="4"/>
      <c r="W7" s="4"/>
      <c r="X7" s="4"/>
      <c r="Y7" s="197" t="str">
        <f t="shared" ref="Y7:Y37" si="0">IF(N7="-","",VLOOKUP(N7,EUSIPA_Table,2,0))</f>
        <v>Capital Protection with Knock-Out</v>
      </c>
      <c r="Z7" s="60" t="s">
        <v>7769</v>
      </c>
      <c r="AA7" s="306" t="s">
        <v>7768</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F7:AF105 AD7:AD105 AB7:AB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2026-07-22T10:23:52Z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